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от 13.08.19 (чистый)" sheetId="1" r:id="rId1"/>
    <sheet name="Лист1" sheetId="2" r:id="rId2"/>
  </sheets>
  <definedNames>
    <definedName name="Excel_BuiltIn_Print_Area_1_1" localSheetId="0">'от 13.08.19 (чистый)'!$A$1:$S$106</definedName>
    <definedName name="Excel_BuiltIn_Print_Area_1_1">#REF!</definedName>
    <definedName name="_xlnm.Print_Area" localSheetId="0">'от 13.08.19 (чистый)'!$A$1:$T$117</definedName>
  </definedNames>
  <calcPr fullCalcOnLoad="1"/>
</workbook>
</file>

<file path=xl/sharedStrings.xml><?xml version="1.0" encoding="utf-8"?>
<sst xmlns="http://schemas.openxmlformats.org/spreadsheetml/2006/main" count="325" uniqueCount="235">
  <si>
    <t>УЧЕБНЫЙ ПЛАН</t>
  </si>
  <si>
    <t>Форма обучения – очная</t>
  </si>
  <si>
    <t xml:space="preserve">на базе основного общего образования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</si>
  <si>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</si>
  <si>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</si>
  <si>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</si>
  <si>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</si>
  <si>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</si>
  <si>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</si>
  <si>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</si>
  <si>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</si>
  <si>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</si>
  <si>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</si>
  <si>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</si>
  <si>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</si>
  <si>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</si>
  <si>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</si>
  <si>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</si>
  <si>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Распределение по курсам (количество часов в неделю)</t>
  </si>
  <si>
    <t>Самостоятельная работа</t>
  </si>
  <si>
    <t>1 курс</t>
  </si>
  <si>
    <t>2 курс</t>
  </si>
  <si>
    <t>3 курс</t>
  </si>
  <si>
    <t>Семестр</t>
  </si>
  <si>
    <t>Кол-во недель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</si>
  <si>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</si>
  <si>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</si>
  <si>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</si>
  <si>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</si>
  <si>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</si>
  <si>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</si>
  <si>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</si>
  <si>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</si>
  <si>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</si>
  <si>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</si>
  <si>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ОДП.01</t>
  </si>
  <si>
    <t>ОДП.03</t>
  </si>
  <si>
    <t>ОДП.02</t>
  </si>
  <si>
    <t>ОП.00</t>
  </si>
  <si>
    <t>Общепрофессиональный цикл</t>
  </si>
  <si>
    <t>З</t>
  </si>
  <si>
    <t>П.00</t>
  </si>
  <si>
    <t>Профессиональный цикл</t>
  </si>
  <si>
    <t>ПМ.01</t>
  </si>
  <si>
    <t>МДК.01.01</t>
  </si>
  <si>
    <t>УП.01</t>
  </si>
  <si>
    <t>ДЗ</t>
  </si>
  <si>
    <t>ПМ.02</t>
  </si>
  <si>
    <t>МДК.02.01</t>
  </si>
  <si>
    <t>УП.02</t>
  </si>
  <si>
    <t>ПП.02</t>
  </si>
  <si>
    <t>дисциплин и МДК</t>
  </si>
  <si>
    <t>учебной практики</t>
  </si>
  <si>
    <t>экзаменов</t>
  </si>
  <si>
    <t>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</si>
  <si>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</si>
  <si>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</si>
  <si>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Лаб.и практ. занятия</t>
  </si>
  <si>
    <t>УТВЕРЖДЕНО</t>
  </si>
  <si>
    <t>Приказом ГБПОУ «ЗлатИК им.П.П.Аносова»</t>
  </si>
  <si>
    <t>№_______«_____»____________ 20 __ г.</t>
  </si>
  <si>
    <t>Основы исследовательской деятельности</t>
  </si>
  <si>
    <t>-, -,-, Э</t>
  </si>
  <si>
    <t>по профессии среднего профессионального образования (программа подготовки квалифицированных рабочих, служащих)</t>
  </si>
  <si>
    <t>промежуточная аттестация</t>
  </si>
  <si>
    <t>ПМ.03</t>
  </si>
  <si>
    <t>МДК.03.01</t>
  </si>
  <si>
    <t>ГИА</t>
  </si>
  <si>
    <t>УП.03</t>
  </si>
  <si>
    <t>ПП.03</t>
  </si>
  <si>
    <t>ЗЧ</t>
  </si>
  <si>
    <t>консуль           тации</t>
  </si>
  <si>
    <t>экза         мены</t>
  </si>
  <si>
    <t>заче     ты</t>
  </si>
  <si>
    <t>Всего  во взаимодействии с преподавателем</t>
  </si>
  <si>
    <t>нагрузка во взаимодействии с преподавателем</t>
  </si>
  <si>
    <t xml:space="preserve"> объем образовательной программы (академических часов)</t>
  </si>
  <si>
    <t>по учебным дисциплинам и МДК</t>
  </si>
  <si>
    <t>теоретическое обучение</t>
  </si>
  <si>
    <t xml:space="preserve">промежуточная </t>
  </si>
  <si>
    <t>-, -,-, -</t>
  </si>
  <si>
    <t>-, -, З</t>
  </si>
  <si>
    <t>З,З,З</t>
  </si>
  <si>
    <t>ОДБ.10</t>
  </si>
  <si>
    <t>ОДБ.11</t>
  </si>
  <si>
    <t>ОДБ.12</t>
  </si>
  <si>
    <t>прак        тики</t>
  </si>
  <si>
    <t>-,-,-,-,-</t>
  </si>
  <si>
    <t>-,-,-,-, З</t>
  </si>
  <si>
    <t>-,-,-,-</t>
  </si>
  <si>
    <t>-,-,-,-,-,-</t>
  </si>
  <si>
    <t>-</t>
  </si>
  <si>
    <t>-,-,-,-,-,З</t>
  </si>
  <si>
    <t>образовательной программы среднего  профессионального образоваания</t>
  </si>
  <si>
    <t xml:space="preserve">Квалификации: </t>
  </si>
  <si>
    <t>1.</t>
  </si>
  <si>
    <t>производственной практики</t>
  </si>
  <si>
    <t>зачетов (физическая культура)</t>
  </si>
  <si>
    <t xml:space="preserve">2. </t>
  </si>
  <si>
    <t>План учебного процесса</t>
  </si>
  <si>
    <t>самостоятельной работы</t>
  </si>
  <si>
    <t>ФК</t>
  </si>
  <si>
    <t>Эм</t>
  </si>
  <si>
    <t>(в неделях)</t>
  </si>
  <si>
    <t>(в часах)</t>
  </si>
  <si>
    <t xml:space="preserve">Сводные данные по бюджету времени </t>
  </si>
  <si>
    <t>ОДБ.00</t>
  </si>
  <si>
    <t>Общеобразовательные учебные дисциплины (общие и по выбору) базовые</t>
  </si>
  <si>
    <t>-,-,-,1</t>
  </si>
  <si>
    <t>ОДП.00</t>
  </si>
  <si>
    <t>Общеобразовательные дисциплины (общие и по выбору) профильные</t>
  </si>
  <si>
    <t>УДД.00</t>
  </si>
  <si>
    <t>Учебные дисциплины дополнительные</t>
  </si>
  <si>
    <t>Государственная (итоговая) аттестация (в виде демонстрационного экзамена)</t>
  </si>
  <si>
    <t>Государственная итоговая аттестация:</t>
  </si>
  <si>
    <t>в виде демонстрационного экзамена</t>
  </si>
  <si>
    <t>УДД.01</t>
  </si>
  <si>
    <t>УДД.02</t>
  </si>
  <si>
    <t>ОПД.01</t>
  </si>
  <si>
    <t>ОПД.03</t>
  </si>
  <si>
    <t>ОПД.04</t>
  </si>
  <si>
    <t>ОПД.05</t>
  </si>
  <si>
    <t>ОПД.06</t>
  </si>
  <si>
    <t>ОПД.02</t>
  </si>
  <si>
    <t>выпускная квалификационная работа</t>
  </si>
  <si>
    <t xml:space="preserve"> по профессии 54.01.20 Графический дизайнер</t>
  </si>
  <si>
    <t>Срок получения образования  – 3 года  10 месяцев</t>
  </si>
  <si>
    <t>графический дизайнер</t>
  </si>
  <si>
    <t>IV</t>
  </si>
  <si>
    <t>4 курс</t>
  </si>
  <si>
    <t>-,-,-, Э</t>
  </si>
  <si>
    <t>-,-,-</t>
  </si>
  <si>
    <t>-,-,-, З</t>
  </si>
  <si>
    <t>-,-, З</t>
  </si>
  <si>
    <t>ПМ.04</t>
  </si>
  <si>
    <t>МДК.04.01</t>
  </si>
  <si>
    <t>ПП.04</t>
  </si>
  <si>
    <t>ОДП.04</t>
  </si>
  <si>
    <t>МДК.01.02</t>
  </si>
  <si>
    <t>МДК.02.02</t>
  </si>
  <si>
    <t>МДК.02.03</t>
  </si>
  <si>
    <t>МДК.02.04</t>
  </si>
  <si>
    <t>16+0+1</t>
  </si>
  <si>
    <t>-,-, -</t>
  </si>
  <si>
    <t>Мировая художественная культура</t>
  </si>
  <si>
    <t>-,З</t>
  </si>
  <si>
    <t xml:space="preserve">Всего часов на УД и МДК </t>
  </si>
  <si>
    <t>ПП.01</t>
  </si>
  <si>
    <t>ОПД.07</t>
  </si>
  <si>
    <t>Разработка технического задания на продукт графического дизайнера</t>
  </si>
  <si>
    <t>Создание  графических дизайн-макетов</t>
  </si>
  <si>
    <t>2,-,-,-</t>
  </si>
  <si>
    <t xml:space="preserve">-,- </t>
  </si>
  <si>
    <t xml:space="preserve">-, -,Э </t>
  </si>
  <si>
    <t>-,1,-,1</t>
  </si>
  <si>
    <t>12з, 3э</t>
  </si>
  <si>
    <t>-,-</t>
  </si>
  <si>
    <t>-,-,-,-,-,-,З</t>
  </si>
  <si>
    <t>-,-,-,-,-,-,-</t>
  </si>
  <si>
    <t>ОПД.08</t>
  </si>
  <si>
    <t>-,-,-,-,-,-,-,З</t>
  </si>
  <si>
    <t>-, -,-, -,-</t>
  </si>
  <si>
    <t>-, -,-, -,Э</t>
  </si>
  <si>
    <t>-, -,-, -,-,-,-,З</t>
  </si>
  <si>
    <t>Подготовка продуктов графического дизайна к публикации</t>
  </si>
  <si>
    <t>Организация и планирования  профессиональной деятельности</t>
  </si>
  <si>
    <r>
      <t xml:space="preserve">Профиль получаемого профессионального образования при реализации программы среднего общего образования </t>
    </r>
    <r>
      <rPr>
        <sz val="12"/>
        <color indexed="10"/>
        <rFont val="Times New Roman"/>
        <family val="1"/>
      </rPr>
      <t>- социально-экономический</t>
    </r>
  </si>
  <si>
    <t>9+8</t>
  </si>
  <si>
    <t>-,1,3,4</t>
  </si>
  <si>
    <t>-,-, -,З</t>
  </si>
  <si>
    <t>-, З</t>
  </si>
  <si>
    <t>-,-,1,1</t>
  </si>
  <si>
    <t>-,-,-,З,З,З,З,З</t>
  </si>
  <si>
    <t>-,-,-,-,-,-,-,-</t>
  </si>
  <si>
    <t>-, -,-, З</t>
  </si>
  <si>
    <t>-, -,-, -,-,З,З</t>
  </si>
  <si>
    <t>-, -,-, -,-,З,-,З</t>
  </si>
  <si>
    <t>24+0</t>
  </si>
  <si>
    <t>17+5+2</t>
  </si>
  <si>
    <t>7+13+2+2</t>
  </si>
  <si>
    <t>12+4+1</t>
  </si>
  <si>
    <t>15+9</t>
  </si>
  <si>
    <t>8з/0э</t>
  </si>
  <si>
    <t>-, -,-, -,З</t>
  </si>
  <si>
    <t>-,-,-, -,З,З</t>
  </si>
  <si>
    <t>-,-,-, -,-,З</t>
  </si>
  <si>
    <t>38 з/4э/4Эм</t>
  </si>
  <si>
    <t>18з/1э/4Эм</t>
  </si>
  <si>
    <t>Русский язык</t>
  </si>
  <si>
    <t>Литература</t>
  </si>
  <si>
    <t>Иностранный язык</t>
  </si>
  <si>
    <t>История</t>
  </si>
  <si>
    <t>Обществознание</t>
  </si>
  <si>
    <t xml:space="preserve"> Естествознание </t>
  </si>
  <si>
    <t>Астрономия</t>
  </si>
  <si>
    <t xml:space="preserve">Основы безопасности жизнедеятельности </t>
  </si>
  <si>
    <t xml:space="preserve">Экология </t>
  </si>
  <si>
    <t>География</t>
  </si>
  <si>
    <t>Физическая культура</t>
  </si>
  <si>
    <t>Математика</t>
  </si>
  <si>
    <t xml:space="preserve">Право </t>
  </si>
  <si>
    <t xml:space="preserve">Экономика </t>
  </si>
  <si>
    <t xml:space="preserve">Информатика </t>
  </si>
  <si>
    <t>Основы материаловедения</t>
  </si>
  <si>
    <t>Безопасность жизнедеятельности</t>
  </si>
  <si>
    <t>История дизайна</t>
  </si>
  <si>
    <t>Основы дизайна и композиции</t>
  </si>
  <si>
    <t>Основы экономической деятельности</t>
  </si>
  <si>
    <t>Иностранный язык в профессиональной деятельности</t>
  </si>
  <si>
    <t>Технология работы с информацией</t>
  </si>
  <si>
    <t xml:space="preserve">Рисунок и живопись с основами цветоведения </t>
  </si>
  <si>
    <t>Дизайн проектирование</t>
  </si>
  <si>
    <t>Проектная графика</t>
  </si>
  <si>
    <t>Фирменный стиль и корпаротивный дизайн</t>
  </si>
  <si>
    <t>Информационный дизайн и медиа</t>
  </si>
  <si>
    <t>Многостраничный дизайн</t>
  </si>
  <si>
    <t xml:space="preserve">Дизайн упаковки </t>
  </si>
  <si>
    <t>Финальная сборка дизайн-макетов и подготовка их к печати, к публикации</t>
  </si>
  <si>
    <t>Основы менеджмента и планирование профессиональной деятельности</t>
  </si>
  <si>
    <t>Психология и этика профессиональной деятельности</t>
  </si>
  <si>
    <t>Всего часов учебных циклов ППКРС</t>
  </si>
  <si>
    <t>Всего часов учебных циклов за 3 года 10 месецев:</t>
  </si>
  <si>
    <t>ПП 00</t>
  </si>
  <si>
    <t>5нед</t>
  </si>
  <si>
    <t>4 нед</t>
  </si>
  <si>
    <t>9 нед</t>
  </si>
  <si>
    <t>1 нед</t>
  </si>
  <si>
    <t>7 нед</t>
  </si>
  <si>
    <t>13 нед</t>
  </si>
  <si>
    <t>УП 00</t>
  </si>
  <si>
    <t>ГИА 00</t>
  </si>
  <si>
    <t>Государственная (итоговая) аттестация</t>
  </si>
  <si>
    <t>2 нед</t>
  </si>
  <si>
    <t>Самостоятельная работа ( в том числе)</t>
  </si>
  <si>
    <t xml:space="preserve">Всего часов  на УП и ПП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</si>
</sst>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.5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6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left" vertical="center" wrapText="1"/>
    </xf>
    <xf numFmtId="0" fontId="57" fillId="1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1" fillId="12" borderId="10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49" fontId="1" fillId="39" borderId="10" xfId="0" applyNumberFormat="1" applyFont="1" applyFill="1" applyBorder="1" applyAlignment="1">
      <alignment vertical="center"/>
    </xf>
    <xf numFmtId="49" fontId="3" fillId="41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vertical="center" wrapText="1"/>
    </xf>
    <xf numFmtId="0" fontId="12" fillId="43" borderId="10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wrapText="1"/>
    </xf>
    <xf numFmtId="49" fontId="13" fillId="43" borderId="10" xfId="0" applyNumberFormat="1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vertical="center" wrapText="1"/>
    </xf>
    <xf numFmtId="0" fontId="3" fillId="38" borderId="15" xfId="0" applyFont="1" applyFill="1" applyBorder="1" applyAlignment="1">
      <alignment vertical="center"/>
    </xf>
    <xf numFmtId="0" fontId="3" fillId="38" borderId="16" xfId="0" applyFont="1" applyFill="1" applyBorder="1" applyAlignment="1">
      <alignment vertical="center"/>
    </xf>
    <xf numFmtId="0" fontId="3" fillId="38" borderId="17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7" fillId="41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36" borderId="15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49" fontId="1" fillId="38" borderId="10" xfId="0" applyNumberFormat="1" applyFont="1" applyFill="1" applyBorder="1" applyAlignment="1">
      <alignment vertical="center"/>
    </xf>
    <xf numFmtId="0" fontId="10" fillId="38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49" fontId="15" fillId="12" borderId="10" xfId="0" applyNumberFormat="1" applyFont="1" applyFill="1" applyBorder="1" applyAlignment="1">
      <alignment horizontal="center" vertical="center"/>
    </xf>
    <xf numFmtId="49" fontId="15" fillId="12" borderId="10" xfId="0" applyNumberFormat="1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13" fillId="43" borderId="11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1" fillId="45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43" borderId="19" xfId="0" applyFont="1" applyFill="1" applyBorder="1" applyAlignment="1">
      <alignment horizontal="center" vertical="center"/>
    </xf>
    <xf numFmtId="0" fontId="12" fillId="43" borderId="20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 horizontal="center" vertical="center"/>
    </xf>
    <xf numFmtId="0" fontId="13" fillId="43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/>
    </xf>
    <xf numFmtId="0" fontId="12" fillId="41" borderId="19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 wrapText="1"/>
    </xf>
    <xf numFmtId="0" fontId="12" fillId="46" borderId="10" xfId="0" applyFont="1" applyFill="1" applyBorder="1" applyAlignment="1">
      <alignment horizontal="center" vertical="center"/>
    </xf>
    <xf numFmtId="0" fontId="12" fillId="46" borderId="19" xfId="0" applyFont="1" applyFill="1" applyBorder="1" applyAlignment="1">
      <alignment horizontal="center" vertical="center"/>
    </xf>
    <xf numFmtId="0" fontId="12" fillId="46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60" fillId="37" borderId="10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7" fillId="43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1" fillId="12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vertical="center" wrapText="1"/>
    </xf>
    <xf numFmtId="0" fontId="3" fillId="38" borderId="26" xfId="0" applyFont="1" applyFill="1" applyBorder="1" applyAlignment="1">
      <alignment vertical="center" wrapText="1"/>
    </xf>
    <xf numFmtId="0" fontId="63" fillId="38" borderId="15" xfId="0" applyFont="1" applyFill="1" applyBorder="1" applyAlignment="1">
      <alignment vertical="center" wrapText="1"/>
    </xf>
    <xf numFmtId="0" fontId="63" fillId="38" borderId="16" xfId="0" applyFont="1" applyFill="1" applyBorder="1" applyAlignment="1">
      <alignment vertical="center" wrapText="1"/>
    </xf>
    <xf numFmtId="0" fontId="63" fillId="38" borderId="17" xfId="0" applyFont="1" applyFill="1" applyBorder="1" applyAlignment="1">
      <alignment vertical="center" wrapText="1"/>
    </xf>
    <xf numFmtId="0" fontId="15" fillId="41" borderId="2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left" vertical="center" wrapText="1"/>
    </xf>
    <xf numFmtId="49" fontId="3" fillId="37" borderId="16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left" vertical="center" wrapText="1"/>
    </xf>
    <xf numFmtId="0" fontId="64" fillId="38" borderId="11" xfId="0" applyFont="1" applyFill="1" applyBorder="1" applyAlignment="1">
      <alignment vertical="center" wrapText="1"/>
    </xf>
    <xf numFmtId="49" fontId="64" fillId="37" borderId="23" xfId="0" applyNumberFormat="1" applyFont="1" applyFill="1" applyBorder="1" applyAlignment="1">
      <alignment vertical="center"/>
    </xf>
    <xf numFmtId="0" fontId="65" fillId="38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/>
    </xf>
    <xf numFmtId="0" fontId="65" fillId="45" borderId="11" xfId="0" applyFont="1" applyFill="1" applyBorder="1" applyAlignment="1">
      <alignment horizontal="center" vertical="center"/>
    </xf>
    <xf numFmtId="0" fontId="65" fillId="37" borderId="27" xfId="0" applyFont="1" applyFill="1" applyBorder="1" applyAlignment="1">
      <alignment horizontal="center" vertical="center"/>
    </xf>
    <xf numFmtId="0" fontId="65" fillId="37" borderId="28" xfId="0" applyFont="1" applyFill="1" applyBorder="1" applyAlignment="1">
      <alignment horizontal="center" vertical="center"/>
    </xf>
    <xf numFmtId="0" fontId="65" fillId="37" borderId="29" xfId="0" applyFont="1" applyFill="1" applyBorder="1" applyAlignment="1">
      <alignment horizontal="center" vertical="center"/>
    </xf>
    <xf numFmtId="0" fontId="12" fillId="46" borderId="11" xfId="0" applyFont="1" applyFill="1" applyBorder="1" applyAlignment="1">
      <alignment horizontal="center" vertical="center"/>
    </xf>
    <xf numFmtId="0" fontId="12" fillId="46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5" borderId="1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textRotation="1" wrapText="1"/>
    </xf>
    <xf numFmtId="0" fontId="1" fillId="38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3" fillId="43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3" fillId="46" borderId="11" xfId="0" applyNumberFormat="1" applyFont="1" applyFill="1" applyBorder="1" applyAlignment="1">
      <alignment horizontal="center" vertical="center"/>
    </xf>
    <xf numFmtId="49" fontId="3" fillId="46" borderId="23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23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69" zoomScaleNormal="69" zoomScalePageLayoutView="0" workbookViewId="0" topLeftCell="A21">
      <selection activeCell="R110" sqref="R110"/>
    </sheetView>
  </sheetViews>
  <sheetFormatPr defaultColWidth="11.57421875" defaultRowHeight="12.75"/>
  <cols>
    <col min="1" max="1" width="11.57421875" style="1" customWidth="1"/>
    <col min="2" max="2" width="60.7109375" style="1" customWidth="1"/>
    <col min="3" max="3" width="12.7109375" style="1" customWidth="1"/>
    <col min="4" max="4" width="13.421875" style="1" customWidth="1"/>
    <col min="5" max="5" width="7.7109375" style="1" customWidth="1"/>
    <col min="6" max="6" width="6.7109375" style="1" customWidth="1"/>
    <col min="7" max="7" width="11.28125" style="1" customWidth="1"/>
    <col min="8" max="8" width="11.8515625" style="1" customWidth="1"/>
    <col min="9" max="9" width="10.28125" style="1" customWidth="1"/>
    <col min="10" max="10" width="7.8515625" style="1" customWidth="1"/>
    <col min="11" max="11" width="8.8515625" style="1" customWidth="1"/>
    <col min="12" max="12" width="8.421875" style="1" customWidth="1"/>
    <col min="13" max="18" width="7.7109375" style="1" customWidth="1"/>
    <col min="19" max="19" width="7.140625" style="1" customWidth="1"/>
    <col min="20" max="20" width="7.421875" style="1" customWidth="1"/>
    <col min="21" max="22" width="5.57421875" style="1" customWidth="1"/>
    <col min="23" max="16384" width="11.57421875" style="1" customWidth="1"/>
  </cols>
  <sheetData>
    <row r="1" spans="1:17" ht="15.75">
      <c r="A1" s="2"/>
      <c r="B1" s="30"/>
      <c r="C1" s="30"/>
      <c r="D1" s="3"/>
      <c r="E1" s="3"/>
      <c r="F1" s="3"/>
      <c r="G1" s="3"/>
      <c r="H1" s="3"/>
      <c r="I1" s="4" t="s">
        <v>58</v>
      </c>
      <c r="J1" s="4"/>
      <c r="K1" s="4"/>
      <c r="L1" s="4"/>
      <c r="M1" s="3"/>
      <c r="N1" s="3"/>
      <c r="O1" s="3"/>
      <c r="P1" s="3"/>
      <c r="Q1" s="3"/>
    </row>
    <row r="2" spans="1:17" ht="15.75">
      <c r="A2" s="2"/>
      <c r="B2" s="30"/>
      <c r="C2" s="30"/>
      <c r="D2" s="3"/>
      <c r="E2" s="3"/>
      <c r="F2" s="3"/>
      <c r="G2" s="3"/>
      <c r="H2" s="3"/>
      <c r="I2" s="4" t="s">
        <v>59</v>
      </c>
      <c r="J2" s="4"/>
      <c r="K2" s="4"/>
      <c r="L2" s="4"/>
      <c r="M2" s="3"/>
      <c r="N2" s="3"/>
      <c r="O2" s="3"/>
      <c r="P2" s="3"/>
      <c r="Q2" s="3"/>
    </row>
    <row r="3" spans="1:17" ht="15.75">
      <c r="A3" s="2"/>
      <c r="B3" s="29"/>
      <c r="C3" s="29"/>
      <c r="D3" s="3"/>
      <c r="E3" s="3"/>
      <c r="F3" s="3"/>
      <c r="G3" s="3"/>
      <c r="H3" s="3"/>
      <c r="I3" s="4"/>
      <c r="J3" s="4"/>
      <c r="K3" s="4"/>
      <c r="L3" s="4"/>
      <c r="M3" s="3"/>
      <c r="N3" s="3"/>
      <c r="O3" s="3"/>
      <c r="P3" s="3"/>
      <c r="Q3" s="3"/>
    </row>
    <row r="4" spans="1:17" ht="15.75">
      <c r="A4" s="2"/>
      <c r="B4" s="3"/>
      <c r="C4" s="3"/>
      <c r="D4" s="3"/>
      <c r="E4" s="3"/>
      <c r="F4" s="3"/>
      <c r="G4" s="3"/>
      <c r="H4" s="3"/>
      <c r="I4" s="4" t="s">
        <v>60</v>
      </c>
      <c r="J4" s="4"/>
      <c r="K4" s="4"/>
      <c r="L4" s="4"/>
      <c r="M4" s="3"/>
      <c r="N4" s="3"/>
      <c r="O4" s="3"/>
      <c r="P4" s="3"/>
      <c r="Q4" s="3"/>
    </row>
    <row r="5" spans="1:17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257" t="s">
        <v>0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</row>
    <row r="9" spans="1:18" ht="18" customHeight="1">
      <c r="A9" s="258" t="s">
        <v>93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</row>
    <row r="10" spans="1:18" ht="15.75">
      <c r="A10" s="259" t="s">
        <v>55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</row>
    <row r="11" spans="1:18" ht="15.75">
      <c r="A11" s="259" t="s">
        <v>56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</row>
    <row r="12" spans="1:18" ht="15.75">
      <c r="A12" s="260" t="s">
        <v>63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</row>
    <row r="13" spans="1:18" ht="15.75">
      <c r="A13" s="259" t="s">
        <v>125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</row>
    <row r="14" spans="1:16" ht="15.75">
      <c r="A14" s="3"/>
      <c r="B14" s="265" t="s">
        <v>94</v>
      </c>
      <c r="C14" s="265"/>
      <c r="D14" s="265"/>
      <c r="E14" s="4" t="s">
        <v>127</v>
      </c>
      <c r="G14" s="5"/>
      <c r="H14" s="5"/>
      <c r="M14" s="3"/>
      <c r="N14" s="3"/>
      <c r="O14" s="3"/>
      <c r="P14" s="3"/>
    </row>
    <row r="15" spans="1:16" ht="15.75">
      <c r="A15" s="3"/>
      <c r="B15" s="2"/>
      <c r="C15" s="2"/>
      <c r="D15" s="1" t="s">
        <v>1</v>
      </c>
      <c r="E15" s="2"/>
      <c r="F15" s="2"/>
      <c r="G15" s="3"/>
      <c r="H15" s="3"/>
      <c r="M15" s="3"/>
      <c r="N15" s="3"/>
      <c r="O15" s="3"/>
      <c r="P15" s="3"/>
    </row>
    <row r="16" spans="1:16" ht="15.75">
      <c r="A16" s="3"/>
      <c r="B16" s="2"/>
      <c r="C16" s="2"/>
      <c r="D16" s="1" t="s">
        <v>126</v>
      </c>
      <c r="E16" s="2"/>
      <c r="F16" s="2"/>
      <c r="G16" s="3"/>
      <c r="H16" s="3"/>
      <c r="M16" s="3"/>
      <c r="N16" s="3"/>
      <c r="O16" s="3"/>
      <c r="P16" s="3"/>
    </row>
    <row r="17" spans="1:16" ht="15.75">
      <c r="A17" s="3"/>
      <c r="B17" s="2"/>
      <c r="C17" s="2"/>
      <c r="D17" s="1" t="s">
        <v>2</v>
      </c>
      <c r="E17" s="2"/>
      <c r="F17" s="2"/>
      <c r="G17" s="3"/>
      <c r="H17" s="3"/>
      <c r="M17" s="3"/>
      <c r="N17" s="3"/>
      <c r="O17" s="3"/>
      <c r="P17" s="3"/>
    </row>
    <row r="18" spans="1:18" ht="30.75" customHeight="1">
      <c r="A18" s="3"/>
      <c r="B18" s="2"/>
      <c r="C18" s="2"/>
      <c r="D18" s="266" t="s">
        <v>166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</row>
    <row r="19" spans="1:18" ht="15.75">
      <c r="A19" s="3"/>
      <c r="B19" s="3"/>
      <c r="C19" s="3"/>
      <c r="D19" s="3" t="s">
        <v>95</v>
      </c>
      <c r="E19" s="267" t="s">
        <v>105</v>
      </c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3"/>
    </row>
    <row r="20" spans="1:18" ht="15.75">
      <c r="A20" s="3"/>
      <c r="B20" s="3"/>
      <c r="C20" s="3"/>
      <c r="D20" s="268" t="s">
        <v>104</v>
      </c>
      <c r="E20" s="268"/>
      <c r="F20" s="3"/>
      <c r="G20" s="3"/>
      <c r="H20" s="3"/>
      <c r="I20" s="3"/>
      <c r="J20" s="3"/>
      <c r="K20" s="3"/>
      <c r="L20" s="3"/>
      <c r="M20" s="3"/>
      <c r="N20" s="268" t="s">
        <v>103</v>
      </c>
      <c r="O20" s="268"/>
      <c r="P20" s="3"/>
      <c r="Q20" s="3"/>
      <c r="R20" s="3"/>
    </row>
    <row r="21" spans="1:18" ht="49.5" customHeight="1">
      <c r="A21" s="3"/>
      <c r="B21" s="6" t="s">
        <v>3</v>
      </c>
      <c r="C21" s="51" t="s">
        <v>4</v>
      </c>
      <c r="D21" s="6" t="s">
        <v>5</v>
      </c>
      <c r="E21" s="51" t="s">
        <v>6</v>
      </c>
      <c r="F21" s="50" t="s">
        <v>7</v>
      </c>
      <c r="G21" s="50" t="s">
        <v>8</v>
      </c>
      <c r="H21" s="21" t="s">
        <v>9</v>
      </c>
      <c r="I21" s="6" t="s">
        <v>10</v>
      </c>
      <c r="K21" s="6" t="s">
        <v>3</v>
      </c>
      <c r="L21" s="51" t="s">
        <v>4</v>
      </c>
      <c r="M21" s="6" t="s">
        <v>5</v>
      </c>
      <c r="N21" s="51" t="s">
        <v>6</v>
      </c>
      <c r="O21" s="50" t="s">
        <v>7</v>
      </c>
      <c r="P21" s="50" t="s">
        <v>8</v>
      </c>
      <c r="Q21" s="21" t="s">
        <v>9</v>
      </c>
      <c r="R21" s="6" t="s">
        <v>10</v>
      </c>
    </row>
    <row r="22" spans="1:18" ht="15.75">
      <c r="A22" s="3"/>
      <c r="B22" s="7" t="s">
        <v>11</v>
      </c>
      <c r="C22" s="48">
        <f>M99+N99</f>
        <v>1476</v>
      </c>
      <c r="D22" s="7">
        <f>M100+N100</f>
        <v>0</v>
      </c>
      <c r="E22" s="48">
        <f>M101+N101</f>
        <v>0</v>
      </c>
      <c r="F22" s="48">
        <f>M102+N102</f>
        <v>0</v>
      </c>
      <c r="G22" s="48"/>
      <c r="H22" s="7">
        <f>Q22*36</f>
        <v>396</v>
      </c>
      <c r="I22" s="7">
        <f>SUM(C22:H22)</f>
        <v>1872</v>
      </c>
      <c r="K22" s="7" t="s">
        <v>11</v>
      </c>
      <c r="L22" s="48">
        <f aca="true" t="shared" si="0" ref="L22:O25">C22/36</f>
        <v>41</v>
      </c>
      <c r="M22" s="7">
        <f t="shared" si="0"/>
        <v>0</v>
      </c>
      <c r="N22" s="48">
        <f t="shared" si="0"/>
        <v>0</v>
      </c>
      <c r="O22" s="48">
        <f t="shared" si="0"/>
        <v>0</v>
      </c>
      <c r="P22" s="48"/>
      <c r="Q22" s="7">
        <v>11</v>
      </c>
      <c r="R22" s="7">
        <f>SUM(L22:Q22)</f>
        <v>52</v>
      </c>
    </row>
    <row r="23" spans="1:18" ht="15.75">
      <c r="A23" s="3"/>
      <c r="B23" s="7" t="s">
        <v>12</v>
      </c>
      <c r="C23" s="48">
        <f>O99+P99</f>
        <v>1188</v>
      </c>
      <c r="D23" s="7">
        <f>O100+P100</f>
        <v>180</v>
      </c>
      <c r="E23" s="48">
        <f>O101+P101</f>
        <v>0</v>
      </c>
      <c r="F23" s="48">
        <f>O102+P102</f>
        <v>108</v>
      </c>
      <c r="G23" s="48"/>
      <c r="H23" s="7">
        <f>Q23*36</f>
        <v>396</v>
      </c>
      <c r="I23" s="7">
        <f>SUM(C23:H23)</f>
        <v>1872</v>
      </c>
      <c r="K23" s="7" t="s">
        <v>12</v>
      </c>
      <c r="L23" s="48">
        <f t="shared" si="0"/>
        <v>33</v>
      </c>
      <c r="M23" s="7">
        <f t="shared" si="0"/>
        <v>5</v>
      </c>
      <c r="N23" s="48">
        <f t="shared" si="0"/>
        <v>0</v>
      </c>
      <c r="O23" s="48">
        <f t="shared" si="0"/>
        <v>3</v>
      </c>
      <c r="P23" s="48"/>
      <c r="Q23" s="7">
        <v>11</v>
      </c>
      <c r="R23" s="7">
        <f>SUM(L23:Q23)</f>
        <v>52</v>
      </c>
    </row>
    <row r="24" spans="1:18" ht="15.75">
      <c r="A24" s="3"/>
      <c r="B24" s="7" t="s">
        <v>13</v>
      </c>
      <c r="C24" s="198">
        <f>Q99+R99</f>
        <v>972</v>
      </c>
      <c r="D24" s="199">
        <f>Q100+R100</f>
        <v>324</v>
      </c>
      <c r="E24" s="198">
        <f>Q101+R101</f>
        <v>144</v>
      </c>
      <c r="F24" s="198">
        <f>Q102+R102</f>
        <v>36</v>
      </c>
      <c r="G24" s="198"/>
      <c r="H24" s="199">
        <f>Q24*36</f>
        <v>396</v>
      </c>
      <c r="I24" s="199">
        <f>SUM(C24:H24)</f>
        <v>1872</v>
      </c>
      <c r="K24" s="199" t="s">
        <v>13</v>
      </c>
      <c r="L24" s="198">
        <f t="shared" si="0"/>
        <v>27</v>
      </c>
      <c r="M24" s="199">
        <f t="shared" si="0"/>
        <v>9</v>
      </c>
      <c r="N24" s="198">
        <f t="shared" si="0"/>
        <v>4</v>
      </c>
      <c r="O24" s="198">
        <f t="shared" si="0"/>
        <v>1</v>
      </c>
      <c r="P24" s="198"/>
      <c r="Q24" s="199">
        <v>11</v>
      </c>
      <c r="R24" s="7">
        <f>SUM(L24:Q24)</f>
        <v>52</v>
      </c>
    </row>
    <row r="25" spans="1:18" ht="15.75">
      <c r="A25" s="3"/>
      <c r="B25" s="96" t="s">
        <v>128</v>
      </c>
      <c r="C25" s="201">
        <f>S99+T99</f>
        <v>576</v>
      </c>
      <c r="D25" s="201">
        <f>S100+T100</f>
        <v>36</v>
      </c>
      <c r="E25" s="201">
        <f>S101+T101</f>
        <v>720</v>
      </c>
      <c r="F25" s="201">
        <f>S102+T102</f>
        <v>72</v>
      </c>
      <c r="G25" s="201">
        <f>T103</f>
        <v>72</v>
      </c>
      <c r="H25" s="201">
        <f>Q25*36</f>
        <v>72</v>
      </c>
      <c r="I25" s="202">
        <f>SUM(C25:H25)</f>
        <v>1548</v>
      </c>
      <c r="K25" s="201" t="s">
        <v>128</v>
      </c>
      <c r="L25" s="202">
        <f t="shared" si="0"/>
        <v>16</v>
      </c>
      <c r="M25" s="201">
        <f t="shared" si="0"/>
        <v>1</v>
      </c>
      <c r="N25" s="201">
        <f t="shared" si="0"/>
        <v>20</v>
      </c>
      <c r="O25" s="201">
        <f t="shared" si="0"/>
        <v>2</v>
      </c>
      <c r="P25" s="201">
        <f>G25/36</f>
        <v>2</v>
      </c>
      <c r="Q25" s="201">
        <v>2</v>
      </c>
      <c r="R25" s="203">
        <f>SUM(L25:Q25)</f>
        <v>43</v>
      </c>
    </row>
    <row r="26" spans="1:18" ht="15.75">
      <c r="A26" s="3"/>
      <c r="B26" s="8" t="s">
        <v>14</v>
      </c>
      <c r="C26" s="200">
        <f aca="true" t="shared" si="1" ref="C26:H26">SUM(C22:C25)</f>
        <v>4212</v>
      </c>
      <c r="D26" s="200">
        <f t="shared" si="1"/>
        <v>540</v>
      </c>
      <c r="E26" s="200">
        <f t="shared" si="1"/>
        <v>864</v>
      </c>
      <c r="F26" s="200">
        <f t="shared" si="1"/>
        <v>216</v>
      </c>
      <c r="G26" s="200">
        <f t="shared" si="1"/>
        <v>72</v>
      </c>
      <c r="H26" s="200">
        <f t="shared" si="1"/>
        <v>1260</v>
      </c>
      <c r="I26" s="205">
        <f>SUM(C26:H26)</f>
        <v>7164</v>
      </c>
      <c r="K26" s="204" t="s">
        <v>14</v>
      </c>
      <c r="L26" s="200">
        <f aca="true" t="shared" si="2" ref="L26:Q26">L22+L23+L24+L25</f>
        <v>117</v>
      </c>
      <c r="M26" s="200">
        <f t="shared" si="2"/>
        <v>15</v>
      </c>
      <c r="N26" s="200">
        <f t="shared" si="2"/>
        <v>24</v>
      </c>
      <c r="O26" s="200">
        <f t="shared" si="2"/>
        <v>6</v>
      </c>
      <c r="P26" s="200">
        <f t="shared" si="2"/>
        <v>2</v>
      </c>
      <c r="Q26" s="200">
        <f t="shared" si="2"/>
        <v>35</v>
      </c>
      <c r="R26" s="206">
        <f>SUM(L26:Q26)</f>
        <v>199</v>
      </c>
    </row>
    <row r="27" spans="1:18" ht="15.75" customHeight="1">
      <c r="A27" s="3"/>
      <c r="B27" s="3"/>
      <c r="C27" s="3"/>
      <c r="D27" s="269" t="s">
        <v>98</v>
      </c>
      <c r="E27" s="255" t="s">
        <v>99</v>
      </c>
      <c r="F27" s="255"/>
      <c r="G27" s="255"/>
      <c r="H27" s="255"/>
      <c r="I27" s="54"/>
      <c r="J27" s="54"/>
      <c r="K27" s="52"/>
      <c r="L27" s="52"/>
      <c r="M27" s="52"/>
      <c r="N27" s="52"/>
      <c r="O27" s="3"/>
      <c r="P27" s="3"/>
      <c r="Q27" s="3"/>
      <c r="R27" s="9"/>
    </row>
    <row r="28" spans="1:18" ht="15.75">
      <c r="A28" s="3"/>
      <c r="B28" s="3"/>
      <c r="C28" s="3"/>
      <c r="D28" s="268"/>
      <c r="E28" s="256"/>
      <c r="F28" s="256"/>
      <c r="G28" s="256"/>
      <c r="H28" s="256"/>
      <c r="I28" s="55"/>
      <c r="J28" s="55"/>
      <c r="K28" s="53"/>
      <c r="L28" s="53"/>
      <c r="M28" s="99"/>
      <c r="N28" s="99"/>
      <c r="O28" s="9"/>
      <c r="P28" s="9"/>
      <c r="Q28" s="9"/>
      <c r="R28" s="9"/>
    </row>
    <row r="29" spans="1:20" ht="30.75" customHeight="1" thickBot="1">
      <c r="A29" s="261" t="s">
        <v>15</v>
      </c>
      <c r="B29" s="273" t="s">
        <v>16</v>
      </c>
      <c r="C29" s="274" t="s">
        <v>17</v>
      </c>
      <c r="D29" s="274"/>
      <c r="E29" s="49" t="s">
        <v>76</v>
      </c>
      <c r="F29" s="49"/>
      <c r="G29" s="49"/>
      <c r="H29" s="49"/>
      <c r="I29" s="49"/>
      <c r="J29" s="10"/>
      <c r="K29" s="10"/>
      <c r="L29" s="10"/>
      <c r="M29" s="275" t="s">
        <v>18</v>
      </c>
      <c r="N29" s="269"/>
      <c r="O29" s="269"/>
      <c r="P29" s="269"/>
      <c r="Q29" s="269"/>
      <c r="R29" s="269"/>
      <c r="S29" s="269"/>
      <c r="T29" s="276"/>
    </row>
    <row r="30" spans="1:20" ht="15.75" customHeight="1">
      <c r="A30" s="261"/>
      <c r="B30" s="273"/>
      <c r="C30" s="274"/>
      <c r="D30" s="274"/>
      <c r="E30" s="277" t="s">
        <v>14</v>
      </c>
      <c r="F30" s="278" t="s">
        <v>19</v>
      </c>
      <c r="G30" s="261" t="s">
        <v>75</v>
      </c>
      <c r="H30" s="261"/>
      <c r="I30" s="261"/>
      <c r="J30" s="261"/>
      <c r="K30" s="261"/>
      <c r="L30" s="262"/>
      <c r="M30" s="263" t="s">
        <v>20</v>
      </c>
      <c r="N30" s="264"/>
      <c r="O30" s="264" t="s">
        <v>21</v>
      </c>
      <c r="P30" s="264"/>
      <c r="Q30" s="264" t="s">
        <v>22</v>
      </c>
      <c r="R30" s="264"/>
      <c r="S30" s="264" t="s">
        <v>129</v>
      </c>
      <c r="T30" s="282"/>
    </row>
    <row r="31" spans="1:20" ht="15.75" customHeight="1">
      <c r="A31" s="261"/>
      <c r="B31" s="273"/>
      <c r="C31" s="274"/>
      <c r="D31" s="274"/>
      <c r="E31" s="277"/>
      <c r="F31" s="278"/>
      <c r="G31" s="283" t="s">
        <v>74</v>
      </c>
      <c r="H31" s="284" t="s">
        <v>77</v>
      </c>
      <c r="I31" s="284"/>
      <c r="J31" s="279" t="s">
        <v>86</v>
      </c>
      <c r="K31" s="279" t="s">
        <v>71</v>
      </c>
      <c r="L31" s="285" t="s">
        <v>79</v>
      </c>
      <c r="M31" s="270" t="s">
        <v>23</v>
      </c>
      <c r="N31" s="271"/>
      <c r="O31" s="271" t="s">
        <v>23</v>
      </c>
      <c r="P31" s="271"/>
      <c r="Q31" s="271" t="s">
        <v>23</v>
      </c>
      <c r="R31" s="271"/>
      <c r="S31" s="271" t="s">
        <v>23</v>
      </c>
      <c r="T31" s="272"/>
    </row>
    <row r="32" spans="1:20" ht="15.75" customHeight="1">
      <c r="A32" s="261"/>
      <c r="B32" s="273"/>
      <c r="C32" s="295" t="s">
        <v>73</v>
      </c>
      <c r="D32" s="295" t="s">
        <v>72</v>
      </c>
      <c r="E32" s="277"/>
      <c r="F32" s="278"/>
      <c r="G32" s="283"/>
      <c r="H32" s="279" t="s">
        <v>78</v>
      </c>
      <c r="I32" s="279" t="s">
        <v>57</v>
      </c>
      <c r="J32" s="279"/>
      <c r="K32" s="279"/>
      <c r="L32" s="285"/>
      <c r="M32" s="141">
        <v>1</v>
      </c>
      <c r="N32" s="12">
        <v>2</v>
      </c>
      <c r="O32" s="12">
        <v>3</v>
      </c>
      <c r="P32" s="12">
        <v>4</v>
      </c>
      <c r="Q32" s="12">
        <v>5</v>
      </c>
      <c r="R32" s="12">
        <v>6</v>
      </c>
      <c r="S32" s="12">
        <v>7</v>
      </c>
      <c r="T32" s="142">
        <v>8</v>
      </c>
    </row>
    <row r="33" spans="1:20" ht="15.75">
      <c r="A33" s="261"/>
      <c r="B33" s="273"/>
      <c r="C33" s="295"/>
      <c r="D33" s="295"/>
      <c r="E33" s="277"/>
      <c r="F33" s="278"/>
      <c r="G33" s="283"/>
      <c r="H33" s="279"/>
      <c r="I33" s="279"/>
      <c r="J33" s="279"/>
      <c r="K33" s="279"/>
      <c r="L33" s="285"/>
      <c r="M33" s="280" t="s">
        <v>24</v>
      </c>
      <c r="N33" s="281"/>
      <c r="O33" s="281" t="s">
        <v>24</v>
      </c>
      <c r="P33" s="281"/>
      <c r="Q33" s="281" t="s">
        <v>24</v>
      </c>
      <c r="R33" s="281"/>
      <c r="S33" s="281" t="s">
        <v>24</v>
      </c>
      <c r="T33" s="288"/>
    </row>
    <row r="34" spans="1:20" ht="15.75">
      <c r="A34" s="261"/>
      <c r="B34" s="273"/>
      <c r="C34" s="295"/>
      <c r="D34" s="295"/>
      <c r="E34" s="277"/>
      <c r="F34" s="278"/>
      <c r="G34" s="283"/>
      <c r="H34" s="279"/>
      <c r="I34" s="279"/>
      <c r="J34" s="279"/>
      <c r="K34" s="279"/>
      <c r="L34" s="285"/>
      <c r="M34" s="143">
        <v>17</v>
      </c>
      <c r="N34" s="24" t="s">
        <v>177</v>
      </c>
      <c r="O34" s="24" t="s">
        <v>142</v>
      </c>
      <c r="P34" s="24" t="s">
        <v>178</v>
      </c>
      <c r="Q34" s="22" t="s">
        <v>180</v>
      </c>
      <c r="R34" s="23" t="s">
        <v>181</v>
      </c>
      <c r="S34" s="22" t="s">
        <v>167</v>
      </c>
      <c r="T34" s="144" t="s">
        <v>179</v>
      </c>
    </row>
    <row r="35" spans="1:20" ht="15.75">
      <c r="A35" s="10">
        <v>1</v>
      </c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20">
        <v>12</v>
      </c>
      <c r="M35" s="145">
        <v>13</v>
      </c>
      <c r="N35" s="10">
        <v>14</v>
      </c>
      <c r="O35" s="10">
        <v>15</v>
      </c>
      <c r="P35" s="10">
        <v>16</v>
      </c>
      <c r="Q35" s="10">
        <v>17</v>
      </c>
      <c r="R35" s="10">
        <v>18</v>
      </c>
      <c r="S35" s="10"/>
      <c r="T35" s="146"/>
    </row>
    <row r="36" spans="1:20" s="13" customFormat="1" ht="15.75">
      <c r="A36" s="75" t="s">
        <v>25</v>
      </c>
      <c r="B36" s="76" t="s">
        <v>26</v>
      </c>
      <c r="C36" s="289" t="s">
        <v>155</v>
      </c>
      <c r="D36" s="290"/>
      <c r="E36" s="77">
        <f aca="true" t="shared" si="3" ref="E36:L36">E37+E49+E54</f>
        <v>2052</v>
      </c>
      <c r="F36" s="77">
        <f t="shared" si="3"/>
        <v>0</v>
      </c>
      <c r="G36" s="77">
        <f t="shared" si="3"/>
        <v>2052</v>
      </c>
      <c r="H36" s="77">
        <f t="shared" si="3"/>
        <v>922</v>
      </c>
      <c r="I36" s="77">
        <f t="shared" si="3"/>
        <v>1130</v>
      </c>
      <c r="J36" s="77">
        <f t="shared" si="3"/>
        <v>0</v>
      </c>
      <c r="K36" s="216"/>
      <c r="L36" s="121">
        <f t="shared" si="3"/>
        <v>108</v>
      </c>
      <c r="M36" s="147">
        <f>M37+M49+M54</f>
        <v>512</v>
      </c>
      <c r="N36" s="77">
        <f>N37+N49+N54</f>
        <v>672</v>
      </c>
      <c r="O36" s="77">
        <f>O37+O49+O54</f>
        <v>472</v>
      </c>
      <c r="P36" s="77">
        <f>P37+P49+P54</f>
        <v>396</v>
      </c>
      <c r="Q36" s="77"/>
      <c r="R36" s="77"/>
      <c r="S36" s="77"/>
      <c r="T36" s="148"/>
    </row>
    <row r="37" spans="1:20" s="13" customFormat="1" ht="27">
      <c r="A37" s="78" t="s">
        <v>106</v>
      </c>
      <c r="B37" s="79" t="s">
        <v>107</v>
      </c>
      <c r="C37" s="80" t="s">
        <v>168</v>
      </c>
      <c r="D37" s="80" t="s">
        <v>108</v>
      </c>
      <c r="E37" s="81">
        <f aca="true" t="shared" si="4" ref="E37:L37">E38+E39+E40+E41+E42+E43+E44+E45+E46+E47+E48</f>
        <v>1386</v>
      </c>
      <c r="F37" s="81">
        <f t="shared" si="4"/>
        <v>0</v>
      </c>
      <c r="G37" s="81">
        <f t="shared" si="4"/>
        <v>1386</v>
      </c>
      <c r="H37" s="81">
        <f t="shared" si="4"/>
        <v>712</v>
      </c>
      <c r="I37" s="81">
        <f t="shared" si="4"/>
        <v>674</v>
      </c>
      <c r="J37" s="81">
        <f t="shared" si="4"/>
        <v>0</v>
      </c>
      <c r="K37" s="217"/>
      <c r="L37" s="122">
        <f t="shared" si="4"/>
        <v>36</v>
      </c>
      <c r="M37" s="149">
        <f>M38+M39+M40+M41+M42+M43+M44+M45+M46+M47+M48</f>
        <v>274</v>
      </c>
      <c r="N37" s="81">
        <f>N38+N39+N40+N41+N42+N43+N44+N45+N46+N47+N48</f>
        <v>480</v>
      </c>
      <c r="O37" s="81">
        <f>O38+O39+O40+O41+O42+O43+O44+O45+O46+O47+O48</f>
        <v>394</v>
      </c>
      <c r="P37" s="81">
        <f>P38+P39+P40+P41+P42+P43+P44+P45+P46+P47+P48</f>
        <v>238</v>
      </c>
      <c r="Q37" s="81"/>
      <c r="R37" s="81"/>
      <c r="S37" s="81"/>
      <c r="T37" s="150"/>
    </row>
    <row r="38" spans="1:20" s="13" customFormat="1" ht="15.75">
      <c r="A38" s="11" t="s">
        <v>27</v>
      </c>
      <c r="B38" s="14" t="s">
        <v>188</v>
      </c>
      <c r="C38" s="16" t="s">
        <v>89</v>
      </c>
      <c r="D38" s="16" t="s">
        <v>130</v>
      </c>
      <c r="E38" s="11">
        <f>G38+F38</f>
        <v>148</v>
      </c>
      <c r="F38" s="11"/>
      <c r="G38" s="214">
        <f aca="true" t="shared" si="5" ref="G38:G51">SUM(M38:R38)-F38</f>
        <v>148</v>
      </c>
      <c r="H38" s="214">
        <f>G38-I38-K38</f>
        <v>66</v>
      </c>
      <c r="I38" s="214">
        <v>82</v>
      </c>
      <c r="J38" s="214"/>
      <c r="K38" s="218"/>
      <c r="L38" s="123">
        <v>36</v>
      </c>
      <c r="M38" s="151">
        <v>34</v>
      </c>
      <c r="N38" s="214">
        <v>48</v>
      </c>
      <c r="O38" s="214">
        <v>32</v>
      </c>
      <c r="P38" s="214">
        <v>34</v>
      </c>
      <c r="Q38" s="40"/>
      <c r="R38" s="40"/>
      <c r="S38" s="40"/>
      <c r="T38" s="152"/>
    </row>
    <row r="39" spans="1:20" s="13" customFormat="1" ht="15.75">
      <c r="A39" s="11" t="s">
        <v>28</v>
      </c>
      <c r="B39" s="14" t="s">
        <v>189</v>
      </c>
      <c r="C39" s="16" t="s">
        <v>81</v>
      </c>
      <c r="D39" s="16" t="s">
        <v>131</v>
      </c>
      <c r="E39" s="11">
        <f aca="true" t="shared" si="6" ref="E39:E48">G39+F39+L39</f>
        <v>178</v>
      </c>
      <c r="F39" s="11"/>
      <c r="G39" s="214">
        <f t="shared" si="5"/>
        <v>178</v>
      </c>
      <c r="H39" s="214">
        <f>G39-I39-K39</f>
        <v>178</v>
      </c>
      <c r="I39" s="214"/>
      <c r="J39" s="214"/>
      <c r="K39" s="218"/>
      <c r="L39" s="123"/>
      <c r="M39" s="151">
        <v>34</v>
      </c>
      <c r="N39" s="214">
        <v>96</v>
      </c>
      <c r="O39" s="214">
        <v>48</v>
      </c>
      <c r="P39" s="214"/>
      <c r="Q39" s="40"/>
      <c r="R39" s="40"/>
      <c r="S39" s="40"/>
      <c r="T39" s="152"/>
    </row>
    <row r="40" spans="1:20" s="13" customFormat="1" ht="15.75">
      <c r="A40" s="11" t="s">
        <v>29</v>
      </c>
      <c r="B40" s="14" t="s">
        <v>190</v>
      </c>
      <c r="C40" s="16" t="s">
        <v>132</v>
      </c>
      <c r="D40" s="16" t="s">
        <v>89</v>
      </c>
      <c r="E40" s="11">
        <f t="shared" si="6"/>
        <v>172</v>
      </c>
      <c r="F40" s="11"/>
      <c r="G40" s="214">
        <f t="shared" si="5"/>
        <v>172</v>
      </c>
      <c r="H40" s="214">
        <f aca="true" t="shared" si="7" ref="H40:H47">G40-I40</f>
        <v>0</v>
      </c>
      <c r="I40" s="73">
        <v>172</v>
      </c>
      <c r="J40" s="73"/>
      <c r="K40" s="218"/>
      <c r="L40" s="124"/>
      <c r="M40" s="151">
        <v>34</v>
      </c>
      <c r="N40" s="214">
        <v>48</v>
      </c>
      <c r="O40" s="214">
        <v>48</v>
      </c>
      <c r="P40" s="214">
        <v>42</v>
      </c>
      <c r="Q40" s="40"/>
      <c r="R40" s="40"/>
      <c r="S40" s="40"/>
      <c r="T40" s="152"/>
    </row>
    <row r="41" spans="1:20" s="13" customFormat="1" ht="15.75">
      <c r="A41" s="11" t="s">
        <v>30</v>
      </c>
      <c r="B41" s="14" t="s">
        <v>191</v>
      </c>
      <c r="C41" s="16" t="s">
        <v>169</v>
      </c>
      <c r="D41" s="16" t="s">
        <v>89</v>
      </c>
      <c r="E41" s="11">
        <f t="shared" si="6"/>
        <v>172</v>
      </c>
      <c r="F41" s="11"/>
      <c r="G41" s="214">
        <f t="shared" si="5"/>
        <v>172</v>
      </c>
      <c r="H41" s="214">
        <f t="shared" si="7"/>
        <v>132</v>
      </c>
      <c r="I41" s="214">
        <v>40</v>
      </c>
      <c r="J41" s="214"/>
      <c r="K41" s="218"/>
      <c r="L41" s="123"/>
      <c r="M41" s="151">
        <v>34</v>
      </c>
      <c r="N41" s="214">
        <v>48</v>
      </c>
      <c r="O41" s="214">
        <v>48</v>
      </c>
      <c r="P41" s="214">
        <v>42</v>
      </c>
      <c r="Q41" s="40"/>
      <c r="R41" s="40"/>
      <c r="S41" s="40"/>
      <c r="T41" s="152"/>
    </row>
    <row r="42" spans="1:20" s="13" customFormat="1" ht="15.75">
      <c r="A42" s="11" t="s">
        <v>31</v>
      </c>
      <c r="B42" s="14" t="s">
        <v>192</v>
      </c>
      <c r="C42" s="16" t="s">
        <v>170</v>
      </c>
      <c r="D42" s="16" t="s">
        <v>156</v>
      </c>
      <c r="E42" s="11">
        <f t="shared" si="6"/>
        <v>106</v>
      </c>
      <c r="F42" s="11"/>
      <c r="G42" s="214">
        <f t="shared" si="5"/>
        <v>106</v>
      </c>
      <c r="H42" s="214">
        <f t="shared" si="7"/>
        <v>86</v>
      </c>
      <c r="I42" s="214">
        <v>20</v>
      </c>
      <c r="J42" s="214"/>
      <c r="K42" s="218"/>
      <c r="L42" s="123"/>
      <c r="M42" s="151">
        <v>34</v>
      </c>
      <c r="N42" s="214">
        <v>72</v>
      </c>
      <c r="O42" s="214"/>
      <c r="P42" s="214"/>
      <c r="Q42" s="40"/>
      <c r="R42" s="40"/>
      <c r="S42" s="40"/>
      <c r="T42" s="152"/>
    </row>
    <row r="43" spans="1:20" s="13" customFormat="1" ht="15.75">
      <c r="A43" s="11" t="s">
        <v>32</v>
      </c>
      <c r="B43" s="14" t="s">
        <v>193</v>
      </c>
      <c r="C43" s="119" t="s">
        <v>132</v>
      </c>
      <c r="D43" s="119" t="s">
        <v>89</v>
      </c>
      <c r="E43" s="11">
        <f t="shared" si="6"/>
        <v>178</v>
      </c>
      <c r="F43" s="11"/>
      <c r="G43" s="214">
        <f t="shared" si="5"/>
        <v>178</v>
      </c>
      <c r="H43" s="214">
        <f t="shared" si="7"/>
        <v>98</v>
      </c>
      <c r="I43" s="73">
        <v>80</v>
      </c>
      <c r="J43" s="73"/>
      <c r="K43" s="218"/>
      <c r="L43" s="124"/>
      <c r="M43" s="151">
        <v>34</v>
      </c>
      <c r="N43" s="214">
        <v>48</v>
      </c>
      <c r="O43" s="214">
        <v>48</v>
      </c>
      <c r="P43" s="214">
        <v>48</v>
      </c>
      <c r="Q43" s="40"/>
      <c r="R43" s="40"/>
      <c r="S43" s="40"/>
      <c r="T43" s="152"/>
    </row>
    <row r="44" spans="1:20" s="13" customFormat="1" ht="15.75">
      <c r="A44" s="11" t="s">
        <v>33</v>
      </c>
      <c r="B44" s="14" t="s">
        <v>194</v>
      </c>
      <c r="C44" s="16" t="s">
        <v>133</v>
      </c>
      <c r="D44" s="16" t="s">
        <v>131</v>
      </c>
      <c r="E44" s="11">
        <f>G44+F44+L44</f>
        <v>34</v>
      </c>
      <c r="F44" s="11"/>
      <c r="G44" s="214">
        <f t="shared" si="5"/>
        <v>34</v>
      </c>
      <c r="H44" s="214">
        <f t="shared" si="7"/>
        <v>32</v>
      </c>
      <c r="I44" s="73">
        <v>2</v>
      </c>
      <c r="J44" s="73"/>
      <c r="K44" s="218"/>
      <c r="L44" s="124"/>
      <c r="M44" s="151"/>
      <c r="N44" s="214"/>
      <c r="O44" s="214">
        <v>34</v>
      </c>
      <c r="P44" s="214"/>
      <c r="Q44" s="40"/>
      <c r="R44" s="40"/>
      <c r="S44" s="40"/>
      <c r="T44" s="152"/>
    </row>
    <row r="45" spans="1:20" s="13" customFormat="1" ht="15.75">
      <c r="A45" s="11" t="s">
        <v>34</v>
      </c>
      <c r="B45" s="14" t="s">
        <v>195</v>
      </c>
      <c r="C45" s="16" t="s">
        <v>133</v>
      </c>
      <c r="D45" s="16" t="s">
        <v>131</v>
      </c>
      <c r="E45" s="11">
        <f>G45+F45+L45</f>
        <v>80</v>
      </c>
      <c r="F45" s="11"/>
      <c r="G45" s="214">
        <f t="shared" si="5"/>
        <v>80</v>
      </c>
      <c r="H45" s="214">
        <f>G45-I45</f>
        <v>24</v>
      </c>
      <c r="I45" s="214">
        <v>56</v>
      </c>
      <c r="J45" s="214"/>
      <c r="K45" s="218"/>
      <c r="L45" s="123"/>
      <c r="M45" s="151">
        <v>16</v>
      </c>
      <c r="N45" s="214">
        <v>48</v>
      </c>
      <c r="O45" s="214">
        <v>16</v>
      </c>
      <c r="P45" s="153"/>
      <c r="Q45" s="40"/>
      <c r="R45" s="40"/>
      <c r="S45" s="40"/>
      <c r="T45" s="152"/>
    </row>
    <row r="46" spans="1:20" s="13" customFormat="1" ht="15.75">
      <c r="A46" s="11" t="s">
        <v>83</v>
      </c>
      <c r="B46" s="14" t="s">
        <v>196</v>
      </c>
      <c r="C46" s="291" t="s">
        <v>132</v>
      </c>
      <c r="D46" s="291" t="s">
        <v>89</v>
      </c>
      <c r="E46" s="11">
        <f t="shared" si="6"/>
        <v>72</v>
      </c>
      <c r="F46" s="11"/>
      <c r="G46" s="214">
        <f t="shared" si="5"/>
        <v>72</v>
      </c>
      <c r="H46" s="214">
        <f t="shared" si="7"/>
        <v>48</v>
      </c>
      <c r="I46" s="214">
        <v>24</v>
      </c>
      <c r="J46" s="214"/>
      <c r="K46" s="218"/>
      <c r="L46" s="123"/>
      <c r="M46" s="151"/>
      <c r="N46" s="214"/>
      <c r="O46" s="214">
        <v>36</v>
      </c>
      <c r="P46" s="214">
        <v>36</v>
      </c>
      <c r="Q46" s="40"/>
      <c r="R46" s="40"/>
      <c r="S46" s="40"/>
      <c r="T46" s="152"/>
    </row>
    <row r="47" spans="1:20" s="13" customFormat="1" ht="15.75">
      <c r="A47" s="11" t="s">
        <v>84</v>
      </c>
      <c r="B47" s="14" t="s">
        <v>197</v>
      </c>
      <c r="C47" s="292"/>
      <c r="D47" s="292"/>
      <c r="E47" s="11">
        <f t="shared" si="6"/>
        <v>72</v>
      </c>
      <c r="F47" s="11"/>
      <c r="G47" s="214">
        <f t="shared" si="5"/>
        <v>72</v>
      </c>
      <c r="H47" s="214">
        <f t="shared" si="7"/>
        <v>48</v>
      </c>
      <c r="I47" s="214">
        <v>24</v>
      </c>
      <c r="J47" s="214"/>
      <c r="K47" s="218"/>
      <c r="L47" s="123"/>
      <c r="M47" s="151"/>
      <c r="N47" s="214"/>
      <c r="O47" s="214">
        <v>36</v>
      </c>
      <c r="P47" s="214">
        <v>36</v>
      </c>
      <c r="Q47" s="40"/>
      <c r="R47" s="40"/>
      <c r="S47" s="40"/>
      <c r="T47" s="152"/>
    </row>
    <row r="48" spans="1:20" s="13" customFormat="1" ht="15.75">
      <c r="A48" s="11" t="s">
        <v>85</v>
      </c>
      <c r="B48" s="14" t="s">
        <v>198</v>
      </c>
      <c r="C48" s="207" t="s">
        <v>82</v>
      </c>
      <c r="D48" s="16" t="s">
        <v>131</v>
      </c>
      <c r="E48" s="11">
        <f t="shared" si="6"/>
        <v>174</v>
      </c>
      <c r="F48" s="11"/>
      <c r="G48" s="214">
        <f t="shared" si="5"/>
        <v>174</v>
      </c>
      <c r="H48" s="214">
        <f>G48-I48</f>
        <v>0</v>
      </c>
      <c r="I48" s="214">
        <v>174</v>
      </c>
      <c r="J48" s="214"/>
      <c r="K48" s="218"/>
      <c r="L48" s="123"/>
      <c r="M48" s="151">
        <v>54</v>
      </c>
      <c r="N48" s="214">
        <v>72</v>
      </c>
      <c r="O48" s="214">
        <v>48</v>
      </c>
      <c r="P48" s="214"/>
      <c r="Q48" s="40"/>
      <c r="R48" s="40"/>
      <c r="S48" s="40"/>
      <c r="T48" s="152"/>
    </row>
    <row r="49" spans="1:20" s="13" customFormat="1" ht="31.5">
      <c r="A49" s="82" t="s">
        <v>109</v>
      </c>
      <c r="B49" s="83" t="s">
        <v>110</v>
      </c>
      <c r="C49" s="115" t="s">
        <v>154</v>
      </c>
      <c r="D49" s="114" t="s">
        <v>171</v>
      </c>
      <c r="E49" s="84">
        <f>SUM(E50:E53)</f>
        <v>598</v>
      </c>
      <c r="F49" s="84">
        <f aca="true" t="shared" si="8" ref="F49:L49">F50+F51+F52+F53</f>
        <v>0</v>
      </c>
      <c r="G49" s="84">
        <f t="shared" si="8"/>
        <v>598</v>
      </c>
      <c r="H49" s="116">
        <f t="shared" si="8"/>
        <v>168</v>
      </c>
      <c r="I49" s="116">
        <f t="shared" si="8"/>
        <v>430</v>
      </c>
      <c r="J49" s="116">
        <f t="shared" si="8"/>
        <v>0</v>
      </c>
      <c r="K49" s="219">
        <f t="shared" si="8"/>
        <v>0</v>
      </c>
      <c r="L49" s="125">
        <f t="shared" si="8"/>
        <v>72</v>
      </c>
      <c r="M49" s="154">
        <f>M50+M51+M52+M53</f>
        <v>170</v>
      </c>
      <c r="N49" s="116">
        <f>N50+N51+N52+N53</f>
        <v>192</v>
      </c>
      <c r="O49" s="116">
        <f>O50+O51+O52+O53</f>
        <v>78</v>
      </c>
      <c r="P49" s="116">
        <f>P50+P51+P52+P53</f>
        <v>158</v>
      </c>
      <c r="Q49" s="84">
        <f>Q50+Q51+Q53</f>
        <v>0</v>
      </c>
      <c r="R49" s="84">
        <f>R50+R51+R53</f>
        <v>0</v>
      </c>
      <c r="S49" s="84">
        <f>S50+S51+S53</f>
        <v>0</v>
      </c>
      <c r="T49" s="155">
        <f>T50+T51+T53</f>
        <v>0</v>
      </c>
    </row>
    <row r="50" spans="1:20" s="13" customFormat="1" ht="15.75">
      <c r="A50" s="11" t="s">
        <v>35</v>
      </c>
      <c r="B50" s="15" t="s">
        <v>199</v>
      </c>
      <c r="C50" s="16" t="s">
        <v>80</v>
      </c>
      <c r="D50" s="16" t="s">
        <v>62</v>
      </c>
      <c r="E50" s="11">
        <f>G50+F50</f>
        <v>284</v>
      </c>
      <c r="F50" s="11"/>
      <c r="G50" s="11">
        <f t="shared" si="5"/>
        <v>284</v>
      </c>
      <c r="H50" s="11">
        <f>G50-I50-K50</f>
        <v>64</v>
      </c>
      <c r="I50" s="214">
        <v>220</v>
      </c>
      <c r="J50" s="11"/>
      <c r="K50" s="218"/>
      <c r="L50" s="123">
        <v>36</v>
      </c>
      <c r="M50" s="139">
        <v>68</v>
      </c>
      <c r="N50" s="11">
        <v>96</v>
      </c>
      <c r="O50" s="11">
        <v>48</v>
      </c>
      <c r="P50" s="11">
        <v>72</v>
      </c>
      <c r="Q50" s="40"/>
      <c r="R50" s="40"/>
      <c r="S50" s="40"/>
      <c r="T50" s="152"/>
    </row>
    <row r="51" spans="1:20" s="13" customFormat="1" ht="15.75">
      <c r="A51" s="11" t="s">
        <v>37</v>
      </c>
      <c r="B51" s="14" t="s">
        <v>200</v>
      </c>
      <c r="C51" s="16" t="s">
        <v>145</v>
      </c>
      <c r="D51" s="16" t="s">
        <v>152</v>
      </c>
      <c r="E51" s="11">
        <f>G51+F51</f>
        <v>116</v>
      </c>
      <c r="F51" s="11"/>
      <c r="G51" s="11">
        <f t="shared" si="5"/>
        <v>116</v>
      </c>
      <c r="H51" s="11">
        <f>G51-I51-K51</f>
        <v>62</v>
      </c>
      <c r="I51" s="214">
        <v>54</v>
      </c>
      <c r="J51" s="11"/>
      <c r="K51" s="218"/>
      <c r="L51" s="123"/>
      <c r="M51" s="139">
        <v>68</v>
      </c>
      <c r="N51" s="11">
        <v>48</v>
      </c>
      <c r="O51" s="11"/>
      <c r="P51" s="11"/>
      <c r="Q51" s="40"/>
      <c r="R51" s="40"/>
      <c r="S51" s="40"/>
      <c r="T51" s="152"/>
    </row>
    <row r="52" spans="1:20" s="13" customFormat="1" ht="15.75">
      <c r="A52" s="11" t="s">
        <v>36</v>
      </c>
      <c r="B52" s="14" t="s">
        <v>201</v>
      </c>
      <c r="C52" s="16" t="s">
        <v>132</v>
      </c>
      <c r="D52" s="16" t="s">
        <v>89</v>
      </c>
      <c r="E52" s="11">
        <f>G52+F52</f>
        <v>86</v>
      </c>
      <c r="F52" s="11"/>
      <c r="G52" s="11">
        <f>SUM(M52:R52)-F52</f>
        <v>86</v>
      </c>
      <c r="H52" s="11">
        <f>G52-I52-K52</f>
        <v>26</v>
      </c>
      <c r="I52" s="214">
        <v>60</v>
      </c>
      <c r="J52" s="11"/>
      <c r="K52" s="218"/>
      <c r="L52" s="123"/>
      <c r="M52" s="139"/>
      <c r="N52" s="11"/>
      <c r="O52" s="11"/>
      <c r="P52" s="11">
        <v>86</v>
      </c>
      <c r="Q52" s="40"/>
      <c r="R52" s="40"/>
      <c r="S52" s="40"/>
      <c r="T52" s="152"/>
    </row>
    <row r="53" spans="1:20" s="13" customFormat="1" ht="15.75">
      <c r="A53" s="11" t="s">
        <v>137</v>
      </c>
      <c r="B53" s="14" t="s">
        <v>202</v>
      </c>
      <c r="C53" s="16" t="s">
        <v>143</v>
      </c>
      <c r="D53" s="16" t="s">
        <v>153</v>
      </c>
      <c r="E53" s="11">
        <f>G53+F53</f>
        <v>112</v>
      </c>
      <c r="F53" s="11"/>
      <c r="G53" s="11">
        <f>SUM(M53:R53)-F53</f>
        <v>112</v>
      </c>
      <c r="H53" s="11">
        <f>G53-I53-K53</f>
        <v>16</v>
      </c>
      <c r="I53" s="214">
        <v>96</v>
      </c>
      <c r="J53" s="11"/>
      <c r="K53" s="220"/>
      <c r="L53" s="123">
        <v>36</v>
      </c>
      <c r="M53" s="151">
        <v>34</v>
      </c>
      <c r="N53" s="214">
        <v>48</v>
      </c>
      <c r="O53" s="214">
        <v>30</v>
      </c>
      <c r="P53" s="214"/>
      <c r="Q53" s="40"/>
      <c r="R53" s="40"/>
      <c r="S53" s="40"/>
      <c r="T53" s="152"/>
    </row>
    <row r="54" spans="1:20" s="13" customFormat="1" ht="15.75">
      <c r="A54" s="82" t="s">
        <v>111</v>
      </c>
      <c r="B54" s="85" t="s">
        <v>112</v>
      </c>
      <c r="C54" s="115" t="s">
        <v>151</v>
      </c>
      <c r="D54" s="115" t="s">
        <v>89</v>
      </c>
      <c r="E54" s="84">
        <f aca="true" t="shared" si="9" ref="E54:T54">E55+E56</f>
        <v>68</v>
      </c>
      <c r="F54" s="84">
        <f t="shared" si="9"/>
        <v>0</v>
      </c>
      <c r="G54" s="84">
        <f t="shared" si="9"/>
        <v>68</v>
      </c>
      <c r="H54" s="84">
        <f t="shared" si="9"/>
        <v>42</v>
      </c>
      <c r="I54" s="84">
        <f t="shared" si="9"/>
        <v>26</v>
      </c>
      <c r="J54" s="84">
        <f t="shared" si="9"/>
        <v>0</v>
      </c>
      <c r="K54" s="219">
        <f t="shared" si="9"/>
        <v>0</v>
      </c>
      <c r="L54" s="126">
        <f t="shared" si="9"/>
        <v>0</v>
      </c>
      <c r="M54" s="156">
        <f t="shared" si="9"/>
        <v>68</v>
      </c>
      <c r="N54" s="84">
        <f t="shared" si="9"/>
        <v>0</v>
      </c>
      <c r="O54" s="84">
        <f t="shared" si="9"/>
        <v>0</v>
      </c>
      <c r="P54" s="84">
        <f t="shared" si="9"/>
        <v>0</v>
      </c>
      <c r="Q54" s="84">
        <f t="shared" si="9"/>
        <v>0</v>
      </c>
      <c r="R54" s="84">
        <f t="shared" si="9"/>
        <v>0</v>
      </c>
      <c r="S54" s="84">
        <f t="shared" si="9"/>
        <v>0</v>
      </c>
      <c r="T54" s="155">
        <f t="shared" si="9"/>
        <v>0</v>
      </c>
    </row>
    <row r="55" spans="1:20" s="13" customFormat="1" ht="15.75">
      <c r="A55" s="11" t="s">
        <v>116</v>
      </c>
      <c r="B55" s="117" t="s">
        <v>61</v>
      </c>
      <c r="C55" s="214" t="s">
        <v>40</v>
      </c>
      <c r="D55" s="118" t="s">
        <v>91</v>
      </c>
      <c r="E55" s="214">
        <f>G55+F55+L55</f>
        <v>34</v>
      </c>
      <c r="F55" s="214"/>
      <c r="G55" s="214">
        <f>SUM(M55:R55)-F55</f>
        <v>34</v>
      </c>
      <c r="H55" s="214">
        <f>G55-I55</f>
        <v>16</v>
      </c>
      <c r="I55" s="214">
        <v>18</v>
      </c>
      <c r="J55" s="214"/>
      <c r="K55" s="218"/>
      <c r="L55" s="123"/>
      <c r="M55" s="151">
        <v>34</v>
      </c>
      <c r="N55" s="11"/>
      <c r="O55" s="11"/>
      <c r="P55" s="42"/>
      <c r="Q55" s="40"/>
      <c r="R55" s="40"/>
      <c r="S55" s="40"/>
      <c r="T55" s="152"/>
    </row>
    <row r="56" spans="1:20" s="13" customFormat="1" ht="15.75">
      <c r="A56" s="11" t="s">
        <v>117</v>
      </c>
      <c r="B56" s="117" t="s">
        <v>144</v>
      </c>
      <c r="C56" s="16" t="s">
        <v>40</v>
      </c>
      <c r="D56" s="16" t="s">
        <v>91</v>
      </c>
      <c r="E56" s="11">
        <f>G56+F56+L56</f>
        <v>34</v>
      </c>
      <c r="F56" s="11"/>
      <c r="G56" s="11">
        <f>SUM(M56:R56)-F56</f>
        <v>34</v>
      </c>
      <c r="H56" s="11">
        <f>G56-I56</f>
        <v>26</v>
      </c>
      <c r="I56" s="214">
        <v>8</v>
      </c>
      <c r="J56" s="11"/>
      <c r="K56" s="220"/>
      <c r="L56" s="127"/>
      <c r="M56" s="139">
        <v>34</v>
      </c>
      <c r="N56" s="11"/>
      <c r="O56" s="11"/>
      <c r="P56" s="73"/>
      <c r="Q56" s="40"/>
      <c r="R56" s="40"/>
      <c r="S56" s="40"/>
      <c r="T56" s="152"/>
    </row>
    <row r="57" spans="1:20" ht="15.75">
      <c r="A57" s="25" t="s">
        <v>38</v>
      </c>
      <c r="B57" s="28" t="s">
        <v>39</v>
      </c>
      <c r="C57" s="293" t="s">
        <v>182</v>
      </c>
      <c r="D57" s="294"/>
      <c r="E57" s="64">
        <f aca="true" t="shared" si="10" ref="E57:T57">SUM(E58:E66)</f>
        <v>688</v>
      </c>
      <c r="F57" s="64">
        <f t="shared" si="10"/>
        <v>18</v>
      </c>
      <c r="G57" s="64">
        <f t="shared" si="10"/>
        <v>670</v>
      </c>
      <c r="H57" s="64">
        <f t="shared" si="10"/>
        <v>154</v>
      </c>
      <c r="I57" s="64">
        <f t="shared" si="10"/>
        <v>516</v>
      </c>
      <c r="J57" s="64">
        <f t="shared" si="10"/>
        <v>0</v>
      </c>
      <c r="K57" s="221">
        <f t="shared" si="10"/>
        <v>0</v>
      </c>
      <c r="L57" s="128">
        <f t="shared" si="10"/>
        <v>0</v>
      </c>
      <c r="M57" s="157">
        <f t="shared" si="10"/>
        <v>100</v>
      </c>
      <c r="N57" s="64">
        <f t="shared" si="10"/>
        <v>192</v>
      </c>
      <c r="O57" s="64">
        <f t="shared" si="10"/>
        <v>0</v>
      </c>
      <c r="P57" s="64">
        <f t="shared" si="10"/>
        <v>68</v>
      </c>
      <c r="Q57" s="64">
        <f t="shared" si="10"/>
        <v>96</v>
      </c>
      <c r="R57" s="64">
        <f t="shared" si="10"/>
        <v>90</v>
      </c>
      <c r="S57" s="64">
        <f t="shared" si="10"/>
        <v>100</v>
      </c>
      <c r="T57" s="158">
        <f t="shared" si="10"/>
        <v>42</v>
      </c>
    </row>
    <row r="58" spans="1:20" ht="15.75">
      <c r="A58" s="37" t="s">
        <v>118</v>
      </c>
      <c r="B58" s="17" t="s">
        <v>203</v>
      </c>
      <c r="C58" s="214" t="s">
        <v>40</v>
      </c>
      <c r="D58" s="118" t="s">
        <v>91</v>
      </c>
      <c r="E58" s="11">
        <f aca="true" t="shared" si="11" ref="E58:E66">SUM(F58:G58)</f>
        <v>34</v>
      </c>
      <c r="F58" s="11"/>
      <c r="G58" s="11">
        <f>SUM(M58:T58)-F58</f>
        <v>34</v>
      </c>
      <c r="H58" s="11">
        <f aca="true" t="shared" si="12" ref="H58:H66">G58-I58</f>
        <v>24</v>
      </c>
      <c r="I58" s="214">
        <v>10</v>
      </c>
      <c r="J58" s="11"/>
      <c r="K58" s="220"/>
      <c r="L58" s="127"/>
      <c r="M58" s="139">
        <v>34</v>
      </c>
      <c r="N58" s="11"/>
      <c r="O58" s="11"/>
      <c r="P58" s="11"/>
      <c r="Q58" s="11"/>
      <c r="R58" s="38"/>
      <c r="S58" s="11"/>
      <c r="T58" s="159"/>
    </row>
    <row r="59" spans="1:20" ht="15.75">
      <c r="A59" s="37" t="s">
        <v>123</v>
      </c>
      <c r="B59" s="17" t="s">
        <v>204</v>
      </c>
      <c r="C59" s="16" t="s">
        <v>88</v>
      </c>
      <c r="D59" s="16" t="s">
        <v>87</v>
      </c>
      <c r="E59" s="11">
        <f t="shared" si="11"/>
        <v>58</v>
      </c>
      <c r="F59" s="11"/>
      <c r="G59" s="11">
        <f>SUM(M59:T59)-F59</f>
        <v>58</v>
      </c>
      <c r="H59" s="11">
        <f t="shared" si="12"/>
        <v>22</v>
      </c>
      <c r="I59" s="11">
        <v>36</v>
      </c>
      <c r="J59" s="39"/>
      <c r="K59" s="220"/>
      <c r="L59" s="129"/>
      <c r="M59" s="160"/>
      <c r="N59" s="11"/>
      <c r="O59" s="11"/>
      <c r="P59" s="11">
        <v>34</v>
      </c>
      <c r="Q59" s="11">
        <v>24</v>
      </c>
      <c r="R59" s="214"/>
      <c r="S59" s="11"/>
      <c r="T59" s="161"/>
    </row>
    <row r="60" spans="1:20" ht="15.75">
      <c r="A60" s="37" t="s">
        <v>119</v>
      </c>
      <c r="B60" s="17" t="s">
        <v>205</v>
      </c>
      <c r="C60" s="119" t="s">
        <v>145</v>
      </c>
      <c r="D60" s="119" t="s">
        <v>156</v>
      </c>
      <c r="E60" s="11">
        <f t="shared" si="11"/>
        <v>48</v>
      </c>
      <c r="F60" s="11"/>
      <c r="G60" s="11">
        <f aca="true" t="shared" si="13" ref="G60:G91">SUM(M60:T60)-F60</f>
        <v>48</v>
      </c>
      <c r="H60" s="11">
        <f t="shared" si="12"/>
        <v>40</v>
      </c>
      <c r="I60" s="11">
        <v>8</v>
      </c>
      <c r="J60" s="39"/>
      <c r="K60" s="39"/>
      <c r="L60" s="215"/>
      <c r="M60" s="160"/>
      <c r="N60" s="11">
        <v>48</v>
      </c>
      <c r="O60" s="11"/>
      <c r="P60" s="11"/>
      <c r="Q60" s="11"/>
      <c r="R60" s="11"/>
      <c r="S60" s="11"/>
      <c r="T60" s="140"/>
    </row>
    <row r="61" spans="1:20" ht="15.75">
      <c r="A61" s="37" t="s">
        <v>120</v>
      </c>
      <c r="B61" s="17" t="s">
        <v>206</v>
      </c>
      <c r="C61" s="119" t="s">
        <v>145</v>
      </c>
      <c r="D61" s="119" t="s">
        <v>156</v>
      </c>
      <c r="E61" s="11">
        <f t="shared" si="11"/>
        <v>82</v>
      </c>
      <c r="F61" s="11"/>
      <c r="G61" s="11">
        <f t="shared" si="13"/>
        <v>82</v>
      </c>
      <c r="H61" s="11">
        <f t="shared" si="12"/>
        <v>28</v>
      </c>
      <c r="I61" s="214">
        <v>54</v>
      </c>
      <c r="J61" s="11"/>
      <c r="K61" s="11"/>
      <c r="L61" s="215"/>
      <c r="M61" s="139">
        <v>34</v>
      </c>
      <c r="N61" s="11">
        <v>48</v>
      </c>
      <c r="O61" s="11"/>
      <c r="P61" s="11"/>
      <c r="Q61" s="11"/>
      <c r="R61" s="214"/>
      <c r="S61" s="11"/>
      <c r="T61" s="161"/>
    </row>
    <row r="62" spans="1:20" ht="15.75">
      <c r="A62" s="37" t="s">
        <v>121</v>
      </c>
      <c r="B62" s="17" t="s">
        <v>207</v>
      </c>
      <c r="C62" s="16" t="s">
        <v>157</v>
      </c>
      <c r="D62" s="16" t="s">
        <v>158</v>
      </c>
      <c r="E62" s="11">
        <f t="shared" si="11"/>
        <v>40</v>
      </c>
      <c r="F62" s="11"/>
      <c r="G62" s="11">
        <f t="shared" si="13"/>
        <v>40</v>
      </c>
      <c r="H62" s="11">
        <f t="shared" si="12"/>
        <v>18</v>
      </c>
      <c r="I62" s="214">
        <v>22</v>
      </c>
      <c r="J62" s="11"/>
      <c r="K62" s="11"/>
      <c r="L62" s="127"/>
      <c r="M62" s="162"/>
      <c r="N62" s="11"/>
      <c r="O62" s="11"/>
      <c r="P62" s="11"/>
      <c r="Q62" s="11"/>
      <c r="R62" s="38"/>
      <c r="S62" s="11">
        <v>40</v>
      </c>
      <c r="T62" s="159"/>
    </row>
    <row r="63" spans="1:20" ht="15.75">
      <c r="A63" s="37" t="s">
        <v>122</v>
      </c>
      <c r="B63" s="17" t="s">
        <v>208</v>
      </c>
      <c r="C63" s="16" t="s">
        <v>160</v>
      </c>
      <c r="D63" s="16" t="s">
        <v>158</v>
      </c>
      <c r="E63" s="11">
        <f t="shared" si="11"/>
        <v>176</v>
      </c>
      <c r="F63" s="192">
        <v>18</v>
      </c>
      <c r="G63" s="11">
        <f>SUM(M63:T63)-F63</f>
        <v>158</v>
      </c>
      <c r="H63" s="11">
        <f t="shared" si="12"/>
        <v>0</v>
      </c>
      <c r="I63" s="214">
        <v>158</v>
      </c>
      <c r="J63" s="11"/>
      <c r="K63" s="11"/>
      <c r="L63" s="127"/>
      <c r="M63" s="139"/>
      <c r="N63" s="11"/>
      <c r="O63" s="11"/>
      <c r="P63" s="214"/>
      <c r="Q63" s="214">
        <v>48</v>
      </c>
      <c r="R63" s="11">
        <v>60</v>
      </c>
      <c r="S63" s="214">
        <v>40</v>
      </c>
      <c r="T63" s="140">
        <v>28</v>
      </c>
    </row>
    <row r="64" spans="1:20" ht="15.75">
      <c r="A64" s="37" t="s">
        <v>148</v>
      </c>
      <c r="B64" s="17" t="s">
        <v>209</v>
      </c>
      <c r="C64" s="16" t="s">
        <v>145</v>
      </c>
      <c r="D64" s="16" t="s">
        <v>152</v>
      </c>
      <c r="E64" s="11">
        <f t="shared" si="11"/>
        <v>48</v>
      </c>
      <c r="F64" s="11"/>
      <c r="G64" s="11">
        <f>SUM(M64:T64)-F64</f>
        <v>48</v>
      </c>
      <c r="H64" s="11">
        <f t="shared" si="12"/>
        <v>22</v>
      </c>
      <c r="I64" s="214">
        <v>26</v>
      </c>
      <c r="J64" s="11"/>
      <c r="K64" s="11"/>
      <c r="L64" s="127"/>
      <c r="M64" s="139"/>
      <c r="N64" s="11">
        <v>48</v>
      </c>
      <c r="O64" s="11"/>
      <c r="P64" s="11"/>
      <c r="Q64" s="11"/>
      <c r="R64" s="38"/>
      <c r="S64" s="11"/>
      <c r="T64" s="159"/>
    </row>
    <row r="65" spans="1:20" ht="15.75">
      <c r="A65" s="37" t="s">
        <v>159</v>
      </c>
      <c r="B65" s="17" t="s">
        <v>210</v>
      </c>
      <c r="C65" s="16" t="s">
        <v>145</v>
      </c>
      <c r="D65" s="16" t="s">
        <v>156</v>
      </c>
      <c r="E65" s="11">
        <f t="shared" si="11"/>
        <v>80</v>
      </c>
      <c r="F65" s="11"/>
      <c r="G65" s="11">
        <f>SUM(M65:T65)-F65</f>
        <v>80</v>
      </c>
      <c r="H65" s="11">
        <f t="shared" si="12"/>
        <v>0</v>
      </c>
      <c r="I65" s="214">
        <v>80</v>
      </c>
      <c r="J65" s="11"/>
      <c r="K65" s="11"/>
      <c r="L65" s="127"/>
      <c r="M65" s="139">
        <v>32</v>
      </c>
      <c r="N65" s="11">
        <v>48</v>
      </c>
      <c r="O65" s="11"/>
      <c r="P65" s="214"/>
      <c r="Q65" s="214"/>
      <c r="R65" s="11"/>
      <c r="S65" s="214"/>
      <c r="T65" s="140"/>
    </row>
    <row r="66" spans="1:20" ht="15.75">
      <c r="A66" s="37" t="s">
        <v>101</v>
      </c>
      <c r="B66" s="111" t="s">
        <v>198</v>
      </c>
      <c r="C66" s="208" t="s">
        <v>172</v>
      </c>
      <c r="D66" s="16" t="s">
        <v>173</v>
      </c>
      <c r="E66" s="11">
        <f t="shared" si="11"/>
        <v>122</v>
      </c>
      <c r="F66" s="37"/>
      <c r="G66" s="249">
        <f>SUM(M66:T66)-F66</f>
        <v>122</v>
      </c>
      <c r="H66" s="249">
        <f t="shared" si="12"/>
        <v>0</v>
      </c>
      <c r="I66" s="250">
        <v>122</v>
      </c>
      <c r="J66" s="250"/>
      <c r="K66" s="250"/>
      <c r="L66" s="130"/>
      <c r="M66" s="163"/>
      <c r="N66" s="38"/>
      <c r="O66" s="38"/>
      <c r="P66" s="37">
        <v>34</v>
      </c>
      <c r="Q66" s="37">
        <v>24</v>
      </c>
      <c r="R66" s="214">
        <v>30</v>
      </c>
      <c r="S66" s="37">
        <v>20</v>
      </c>
      <c r="T66" s="161">
        <v>14</v>
      </c>
    </row>
    <row r="67" spans="1:20" ht="15.75">
      <c r="A67" s="193" t="s">
        <v>41</v>
      </c>
      <c r="B67" s="194" t="s">
        <v>42</v>
      </c>
      <c r="C67" s="296" t="s">
        <v>187</v>
      </c>
      <c r="D67" s="297"/>
      <c r="E67" s="195">
        <f>E68+E73+E80+E84</f>
        <v>1472</v>
      </c>
      <c r="F67" s="247">
        <f>F68+F73+F80</f>
        <v>126</v>
      </c>
      <c r="G67" s="253">
        <f t="shared" si="13"/>
        <v>1346</v>
      </c>
      <c r="H67" s="254">
        <f>H68+H73+H80+H84</f>
        <v>252</v>
      </c>
      <c r="I67" s="254">
        <f>I68+I73+I80+I84</f>
        <v>1062</v>
      </c>
      <c r="J67" s="254">
        <f>J68+J73+J80+J84</f>
        <v>0</v>
      </c>
      <c r="K67" s="254">
        <f>K68+K73+K80+K84</f>
        <v>0</v>
      </c>
      <c r="L67" s="248">
        <f>L68+L70+L73+L74+L76+L80+L84</f>
        <v>108</v>
      </c>
      <c r="M67" s="196">
        <f>M68+M73+M80+M84</f>
        <v>0</v>
      </c>
      <c r="N67" s="195">
        <f aca="true" t="shared" si="14" ref="N67:T67">N68+N73+N80+N84</f>
        <v>0</v>
      </c>
      <c r="O67" s="195">
        <f t="shared" si="14"/>
        <v>104</v>
      </c>
      <c r="P67" s="195">
        <f t="shared" si="14"/>
        <v>148</v>
      </c>
      <c r="Q67" s="195">
        <f t="shared" si="14"/>
        <v>336</v>
      </c>
      <c r="R67" s="195">
        <f t="shared" si="14"/>
        <v>450</v>
      </c>
      <c r="S67" s="195">
        <f t="shared" si="14"/>
        <v>224</v>
      </c>
      <c r="T67" s="197">
        <f t="shared" si="14"/>
        <v>210</v>
      </c>
    </row>
    <row r="68" spans="1:20" ht="31.5">
      <c r="A68" s="19" t="s">
        <v>43</v>
      </c>
      <c r="B68" s="18" t="s">
        <v>149</v>
      </c>
      <c r="C68" s="57"/>
      <c r="D68" s="20" t="s">
        <v>102</v>
      </c>
      <c r="E68" s="66">
        <f aca="true" t="shared" si="15" ref="E68:K68">E69+E70</f>
        <v>300</v>
      </c>
      <c r="F68" s="66">
        <f t="shared" si="15"/>
        <v>30</v>
      </c>
      <c r="G68" s="251">
        <f t="shared" si="13"/>
        <v>270</v>
      </c>
      <c r="H68" s="252">
        <f t="shared" si="15"/>
        <v>52</v>
      </c>
      <c r="I68" s="252">
        <f t="shared" si="15"/>
        <v>218</v>
      </c>
      <c r="J68" s="252">
        <f t="shared" si="15"/>
        <v>0</v>
      </c>
      <c r="K68" s="252">
        <f t="shared" si="15"/>
        <v>0</v>
      </c>
      <c r="L68" s="131">
        <v>20</v>
      </c>
      <c r="M68" s="164">
        <f>M69+M70</f>
        <v>0</v>
      </c>
      <c r="N68" s="66">
        <f aca="true" t="shared" si="16" ref="N68:T68">N69+N70</f>
        <v>0</v>
      </c>
      <c r="O68" s="66">
        <f t="shared" si="16"/>
        <v>104</v>
      </c>
      <c r="P68" s="66">
        <f t="shared" si="16"/>
        <v>148</v>
      </c>
      <c r="Q68" s="66">
        <f t="shared" si="16"/>
        <v>48</v>
      </c>
      <c r="R68" s="66">
        <f t="shared" si="16"/>
        <v>0</v>
      </c>
      <c r="S68" s="66">
        <f t="shared" si="16"/>
        <v>0</v>
      </c>
      <c r="T68" s="165">
        <f t="shared" si="16"/>
        <v>0</v>
      </c>
    </row>
    <row r="69" spans="1:20" ht="15.75">
      <c r="A69" s="11" t="s">
        <v>44</v>
      </c>
      <c r="B69" s="32" t="s">
        <v>211</v>
      </c>
      <c r="C69" s="16" t="s">
        <v>174</v>
      </c>
      <c r="D69" s="16" t="s">
        <v>80</v>
      </c>
      <c r="E69" s="11">
        <f>SUM(F69:G69)</f>
        <v>130</v>
      </c>
      <c r="F69" s="189">
        <v>12</v>
      </c>
      <c r="G69" s="11">
        <f t="shared" si="13"/>
        <v>118</v>
      </c>
      <c r="H69" s="11">
        <f>G69-I69-K69</f>
        <v>24</v>
      </c>
      <c r="I69" s="109">
        <v>94</v>
      </c>
      <c r="J69" s="104"/>
      <c r="K69" s="104"/>
      <c r="L69" s="132"/>
      <c r="M69" s="166"/>
      <c r="N69" s="109"/>
      <c r="O69" s="109">
        <v>56</v>
      </c>
      <c r="P69" s="109">
        <v>74</v>
      </c>
      <c r="Q69" s="109"/>
      <c r="R69" s="109"/>
      <c r="S69" s="109"/>
      <c r="T69" s="167"/>
    </row>
    <row r="70" spans="1:20" ht="15.75">
      <c r="A70" s="11" t="s">
        <v>138</v>
      </c>
      <c r="B70" s="32" t="s">
        <v>212</v>
      </c>
      <c r="C70" s="16" t="s">
        <v>161</v>
      </c>
      <c r="D70" s="16" t="s">
        <v>162</v>
      </c>
      <c r="E70" s="11">
        <f>SUM(F70:G70)</f>
        <v>170</v>
      </c>
      <c r="F70" s="192">
        <v>18</v>
      </c>
      <c r="G70" s="11">
        <f t="shared" si="13"/>
        <v>152</v>
      </c>
      <c r="H70" s="11">
        <f>G70-I70-K70</f>
        <v>28</v>
      </c>
      <c r="I70" s="11">
        <v>124</v>
      </c>
      <c r="J70" s="11"/>
      <c r="K70" s="11"/>
      <c r="L70" s="127">
        <v>16</v>
      </c>
      <c r="M70" s="151"/>
      <c r="N70" s="214"/>
      <c r="O70" s="73">
        <v>48</v>
      </c>
      <c r="P70" s="73">
        <v>74</v>
      </c>
      <c r="Q70" s="73">
        <v>48</v>
      </c>
      <c r="R70" s="40"/>
      <c r="S70" s="73"/>
      <c r="T70" s="152"/>
    </row>
    <row r="71" spans="1:20" ht="15.75">
      <c r="A71" s="33" t="s">
        <v>45</v>
      </c>
      <c r="B71" s="34" t="s">
        <v>5</v>
      </c>
      <c r="C71" s="209" t="s">
        <v>174</v>
      </c>
      <c r="D71" s="209" t="s">
        <v>80</v>
      </c>
      <c r="E71" s="33">
        <f>SUM(F71:G71)</f>
        <v>180</v>
      </c>
      <c r="F71" s="33"/>
      <c r="G71" s="33">
        <f t="shared" si="13"/>
        <v>180</v>
      </c>
      <c r="H71" s="33"/>
      <c r="I71" s="33"/>
      <c r="J71" s="33">
        <f>M71+N71+O71+P71+Q71+R71+S71+T71</f>
        <v>180</v>
      </c>
      <c r="K71" s="33"/>
      <c r="L71" s="133"/>
      <c r="M71" s="168"/>
      <c r="N71" s="33"/>
      <c r="O71" s="33"/>
      <c r="P71" s="33">
        <v>180</v>
      </c>
      <c r="Q71" s="33"/>
      <c r="R71" s="33"/>
      <c r="S71" s="33"/>
      <c r="T71" s="169"/>
    </row>
    <row r="72" spans="1:20" ht="15.75">
      <c r="A72" s="33" t="s">
        <v>147</v>
      </c>
      <c r="B72" s="34" t="s">
        <v>6</v>
      </c>
      <c r="C72" s="209" t="s">
        <v>183</v>
      </c>
      <c r="D72" s="209" t="s">
        <v>161</v>
      </c>
      <c r="E72" s="33"/>
      <c r="F72" s="33"/>
      <c r="G72" s="33">
        <f t="shared" si="13"/>
        <v>144</v>
      </c>
      <c r="H72" s="33"/>
      <c r="I72" s="33"/>
      <c r="J72" s="33">
        <f>M72+N72+O72+P72+Q72+R72+S72+T72</f>
        <v>144</v>
      </c>
      <c r="K72" s="33"/>
      <c r="L72" s="133"/>
      <c r="M72" s="170"/>
      <c r="N72" s="33"/>
      <c r="O72" s="33"/>
      <c r="P72" s="33"/>
      <c r="Q72" s="33">
        <v>144</v>
      </c>
      <c r="R72" s="33"/>
      <c r="S72" s="33"/>
      <c r="T72" s="169"/>
    </row>
    <row r="73" spans="1:20" ht="15.75">
      <c r="A73" s="26" t="s">
        <v>47</v>
      </c>
      <c r="B73" s="27" t="s">
        <v>150</v>
      </c>
      <c r="C73" s="65"/>
      <c r="D73" s="74" t="s">
        <v>102</v>
      </c>
      <c r="E73" s="67">
        <f aca="true" t="shared" si="17" ref="E73:K73">E74+E75+E76+E77</f>
        <v>700</v>
      </c>
      <c r="F73" s="67">
        <f t="shared" si="17"/>
        <v>64</v>
      </c>
      <c r="G73" s="68">
        <f t="shared" si="13"/>
        <v>636</v>
      </c>
      <c r="H73" s="67">
        <f t="shared" si="17"/>
        <v>88</v>
      </c>
      <c r="I73" s="67">
        <f t="shared" si="17"/>
        <v>548</v>
      </c>
      <c r="J73" s="67">
        <f t="shared" si="17"/>
        <v>0</v>
      </c>
      <c r="K73" s="67">
        <f t="shared" si="17"/>
        <v>0</v>
      </c>
      <c r="L73" s="134">
        <v>24</v>
      </c>
      <c r="M73" s="171">
        <f>M74+M75+M76+M77</f>
        <v>0</v>
      </c>
      <c r="N73" s="67">
        <f aca="true" t="shared" si="18" ref="N73:T73">N74+N75+N76+N77</f>
        <v>0</v>
      </c>
      <c r="O73" s="67">
        <f t="shared" si="18"/>
        <v>0</v>
      </c>
      <c r="P73" s="67">
        <f t="shared" si="18"/>
        <v>0</v>
      </c>
      <c r="Q73" s="67">
        <f t="shared" si="18"/>
        <v>240</v>
      </c>
      <c r="R73" s="67">
        <f t="shared" si="18"/>
        <v>390</v>
      </c>
      <c r="S73" s="67">
        <f t="shared" si="18"/>
        <v>70</v>
      </c>
      <c r="T73" s="172">
        <f t="shared" si="18"/>
        <v>0</v>
      </c>
    </row>
    <row r="74" spans="1:20" ht="15.75">
      <c r="A74" s="11" t="s">
        <v>48</v>
      </c>
      <c r="B74" s="32" t="s">
        <v>213</v>
      </c>
      <c r="C74" s="119" t="s">
        <v>184</v>
      </c>
      <c r="D74" s="119" t="s">
        <v>90</v>
      </c>
      <c r="E74" s="11">
        <f aca="true" t="shared" si="19" ref="E74:E79">SUM(F74:G74)</f>
        <v>186</v>
      </c>
      <c r="F74" s="189">
        <v>16</v>
      </c>
      <c r="G74" s="11">
        <f t="shared" si="13"/>
        <v>170</v>
      </c>
      <c r="H74" s="40">
        <f>G74-I74-K74</f>
        <v>24</v>
      </c>
      <c r="I74" s="109">
        <v>146</v>
      </c>
      <c r="J74" s="108"/>
      <c r="K74" s="108"/>
      <c r="L74" s="211"/>
      <c r="M74" s="173"/>
      <c r="N74" s="108"/>
      <c r="O74" s="108"/>
      <c r="P74" s="109"/>
      <c r="Q74" s="109">
        <v>96</v>
      </c>
      <c r="R74" s="109">
        <v>90</v>
      </c>
      <c r="S74" s="104"/>
      <c r="T74" s="174"/>
    </row>
    <row r="75" spans="1:20" ht="15.75">
      <c r="A75" s="11" t="s">
        <v>139</v>
      </c>
      <c r="B75" s="32" t="s">
        <v>214</v>
      </c>
      <c r="C75" s="119" t="s">
        <v>184</v>
      </c>
      <c r="D75" s="119" t="s">
        <v>90</v>
      </c>
      <c r="E75" s="11">
        <f t="shared" si="19"/>
        <v>186</v>
      </c>
      <c r="F75" s="189">
        <v>16</v>
      </c>
      <c r="G75" s="11">
        <f t="shared" si="13"/>
        <v>170</v>
      </c>
      <c r="H75" s="40">
        <f>G75-I75-K75</f>
        <v>36</v>
      </c>
      <c r="I75" s="109">
        <v>134</v>
      </c>
      <c r="J75" s="104"/>
      <c r="K75" s="104"/>
      <c r="L75" s="211"/>
      <c r="M75" s="175"/>
      <c r="N75" s="104"/>
      <c r="O75" s="104"/>
      <c r="P75" s="104"/>
      <c r="Q75" s="109">
        <v>96</v>
      </c>
      <c r="R75" s="109">
        <v>90</v>
      </c>
      <c r="S75" s="104"/>
      <c r="T75" s="174"/>
    </row>
    <row r="76" spans="1:20" ht="15.75">
      <c r="A76" s="11" t="s">
        <v>140</v>
      </c>
      <c r="B76" s="32" t="s">
        <v>215</v>
      </c>
      <c r="C76" s="119" t="s">
        <v>185</v>
      </c>
      <c r="D76" s="16" t="s">
        <v>90</v>
      </c>
      <c r="E76" s="11">
        <f t="shared" si="19"/>
        <v>162</v>
      </c>
      <c r="F76" s="189">
        <v>16</v>
      </c>
      <c r="G76" s="11">
        <f t="shared" si="13"/>
        <v>146</v>
      </c>
      <c r="H76" s="40">
        <f>G76-I76-K76</f>
        <v>22</v>
      </c>
      <c r="I76" s="109">
        <v>124</v>
      </c>
      <c r="J76" s="104"/>
      <c r="K76" s="104"/>
      <c r="L76" s="211"/>
      <c r="M76" s="175"/>
      <c r="N76" s="104"/>
      <c r="O76" s="104"/>
      <c r="P76" s="104"/>
      <c r="Q76" s="109">
        <v>48</v>
      </c>
      <c r="R76" s="109">
        <v>114</v>
      </c>
      <c r="S76" s="104"/>
      <c r="T76" s="174"/>
    </row>
    <row r="77" spans="1:20" ht="15.75">
      <c r="A77" s="11" t="s">
        <v>141</v>
      </c>
      <c r="B77" s="36" t="s">
        <v>216</v>
      </c>
      <c r="C77" s="16" t="s">
        <v>175</v>
      </c>
      <c r="D77" s="16" t="s">
        <v>173</v>
      </c>
      <c r="E77" s="11">
        <f t="shared" si="19"/>
        <v>166</v>
      </c>
      <c r="F77" s="192">
        <v>16</v>
      </c>
      <c r="G77" s="11">
        <f t="shared" si="13"/>
        <v>150</v>
      </c>
      <c r="H77" s="40">
        <f>G77-I77-K77</f>
        <v>6</v>
      </c>
      <c r="I77" s="40">
        <v>144</v>
      </c>
      <c r="J77" s="11"/>
      <c r="K77" s="11"/>
      <c r="L77" s="127"/>
      <c r="M77" s="139"/>
      <c r="N77" s="11"/>
      <c r="O77" s="11"/>
      <c r="P77" s="11"/>
      <c r="Q77" s="11"/>
      <c r="R77" s="11">
        <v>96</v>
      </c>
      <c r="S77" s="11">
        <v>70</v>
      </c>
      <c r="T77" s="140"/>
    </row>
    <row r="78" spans="1:20" ht="19.5" customHeight="1">
      <c r="A78" s="33" t="s">
        <v>49</v>
      </c>
      <c r="B78" s="34" t="s">
        <v>5</v>
      </c>
      <c r="C78" s="209" t="s">
        <v>92</v>
      </c>
      <c r="D78" s="209" t="s">
        <v>90</v>
      </c>
      <c r="E78" s="43">
        <f t="shared" si="19"/>
        <v>180</v>
      </c>
      <c r="F78" s="33"/>
      <c r="G78" s="33">
        <f t="shared" si="13"/>
        <v>180</v>
      </c>
      <c r="H78" s="33"/>
      <c r="I78" s="33"/>
      <c r="J78" s="33">
        <f>M78+N78+O78+P78+Q78+R78+S78+T78</f>
        <v>180</v>
      </c>
      <c r="K78" s="33"/>
      <c r="L78" s="133"/>
      <c r="M78" s="168"/>
      <c r="N78" s="33"/>
      <c r="O78" s="33"/>
      <c r="P78" s="35"/>
      <c r="Q78" s="33"/>
      <c r="R78" s="33">
        <v>180</v>
      </c>
      <c r="S78" s="33"/>
      <c r="T78" s="169"/>
    </row>
    <row r="79" spans="1:20" ht="19.5" customHeight="1">
      <c r="A79" s="33" t="s">
        <v>50</v>
      </c>
      <c r="B79" s="34" t="s">
        <v>6</v>
      </c>
      <c r="C79" s="209" t="s">
        <v>160</v>
      </c>
      <c r="D79" s="209" t="s">
        <v>173</v>
      </c>
      <c r="E79" s="43">
        <f t="shared" si="19"/>
        <v>252</v>
      </c>
      <c r="F79" s="33"/>
      <c r="G79" s="33">
        <f t="shared" si="13"/>
        <v>252</v>
      </c>
      <c r="H79" s="33"/>
      <c r="I79" s="33"/>
      <c r="J79" s="33">
        <f>M79+N79+O79+P79+Q79+R79+S79+T79</f>
        <v>252</v>
      </c>
      <c r="K79" s="33"/>
      <c r="L79" s="133"/>
      <c r="M79" s="168"/>
      <c r="N79" s="33"/>
      <c r="O79" s="33"/>
      <c r="P79" s="35"/>
      <c r="Q79" s="33"/>
      <c r="R79" s="33"/>
      <c r="S79" s="33">
        <v>144</v>
      </c>
      <c r="T79" s="169">
        <v>108</v>
      </c>
    </row>
    <row r="80" spans="1:20" ht="31.5">
      <c r="A80" s="26" t="s">
        <v>65</v>
      </c>
      <c r="B80" s="27" t="s">
        <v>164</v>
      </c>
      <c r="C80" s="58"/>
      <c r="D80" s="74" t="s">
        <v>102</v>
      </c>
      <c r="E80" s="68">
        <f>E81</f>
        <v>210</v>
      </c>
      <c r="F80" s="68">
        <f>F81</f>
        <v>32</v>
      </c>
      <c r="G80" s="68">
        <f t="shared" si="13"/>
        <v>178</v>
      </c>
      <c r="H80" s="68">
        <f aca="true" t="shared" si="20" ref="H80:T80">H81</f>
        <v>14</v>
      </c>
      <c r="I80" s="68">
        <f t="shared" si="20"/>
        <v>164</v>
      </c>
      <c r="J80" s="68">
        <f t="shared" si="20"/>
        <v>0</v>
      </c>
      <c r="K80" s="68">
        <f t="shared" si="20"/>
        <v>0</v>
      </c>
      <c r="L80" s="135">
        <v>24</v>
      </c>
      <c r="M80" s="176">
        <f t="shared" si="20"/>
        <v>0</v>
      </c>
      <c r="N80" s="68">
        <f t="shared" si="20"/>
        <v>0</v>
      </c>
      <c r="O80" s="68">
        <f t="shared" si="20"/>
        <v>0</v>
      </c>
      <c r="P80" s="68">
        <f t="shared" si="20"/>
        <v>0</v>
      </c>
      <c r="Q80" s="68">
        <f t="shared" si="20"/>
        <v>48</v>
      </c>
      <c r="R80" s="68">
        <f t="shared" si="20"/>
        <v>60</v>
      </c>
      <c r="S80" s="68">
        <f t="shared" si="20"/>
        <v>60</v>
      </c>
      <c r="T80" s="177">
        <f t="shared" si="20"/>
        <v>42</v>
      </c>
    </row>
    <row r="81" spans="1:20" ht="31.5">
      <c r="A81" s="11" t="s">
        <v>66</v>
      </c>
      <c r="B81" s="32" t="s">
        <v>217</v>
      </c>
      <c r="C81" s="56" t="s">
        <v>176</v>
      </c>
      <c r="D81" s="56" t="s">
        <v>173</v>
      </c>
      <c r="E81" s="11">
        <f>SUM(F81:G81)</f>
        <v>210</v>
      </c>
      <c r="F81" s="192">
        <v>32</v>
      </c>
      <c r="G81" s="11">
        <f t="shared" si="13"/>
        <v>178</v>
      </c>
      <c r="H81" s="11">
        <f>G81-I81-K81</f>
        <v>14</v>
      </c>
      <c r="I81" s="11">
        <v>164</v>
      </c>
      <c r="J81" s="11"/>
      <c r="K81" s="11"/>
      <c r="L81" s="127"/>
      <c r="M81" s="139"/>
      <c r="N81" s="11"/>
      <c r="O81" s="11"/>
      <c r="P81" s="31"/>
      <c r="Q81" s="11">
        <v>48</v>
      </c>
      <c r="R81" s="11">
        <v>60</v>
      </c>
      <c r="S81" s="11">
        <v>60</v>
      </c>
      <c r="T81" s="140">
        <v>42</v>
      </c>
    </row>
    <row r="82" spans="1:20" ht="19.5" customHeight="1">
      <c r="A82" s="33" t="s">
        <v>68</v>
      </c>
      <c r="B82" s="34" t="s">
        <v>5</v>
      </c>
      <c r="C82" s="209" t="s">
        <v>157</v>
      </c>
      <c r="D82" s="209" t="s">
        <v>158</v>
      </c>
      <c r="E82" s="33">
        <f>SUM(F82:G82)</f>
        <v>180</v>
      </c>
      <c r="F82" s="33"/>
      <c r="G82" s="33">
        <f t="shared" si="13"/>
        <v>180</v>
      </c>
      <c r="H82" s="33"/>
      <c r="I82" s="33"/>
      <c r="J82" s="33">
        <f>M82+N82+O82+P82+Q82+R82+S82+T82</f>
        <v>180</v>
      </c>
      <c r="K82" s="33"/>
      <c r="L82" s="133"/>
      <c r="M82" s="168"/>
      <c r="N82" s="33"/>
      <c r="O82" s="33"/>
      <c r="P82" s="33"/>
      <c r="Q82" s="33"/>
      <c r="R82" s="33">
        <v>144</v>
      </c>
      <c r="S82" s="33">
        <v>36</v>
      </c>
      <c r="T82" s="169"/>
    </row>
    <row r="83" spans="1:20" ht="19.5" customHeight="1">
      <c r="A83" s="33" t="s">
        <v>69</v>
      </c>
      <c r="B83" s="34" t="s">
        <v>6</v>
      </c>
      <c r="C83" s="209" t="s">
        <v>160</v>
      </c>
      <c r="D83" s="209" t="s">
        <v>173</v>
      </c>
      <c r="E83" s="33">
        <f>SUM(F83:G83)</f>
        <v>324</v>
      </c>
      <c r="F83" s="33"/>
      <c r="G83" s="33">
        <f t="shared" si="13"/>
        <v>324</v>
      </c>
      <c r="H83" s="33"/>
      <c r="I83" s="33"/>
      <c r="J83" s="33">
        <f>M83+N83+O83+P83+Q83+R83+S83+T83</f>
        <v>324</v>
      </c>
      <c r="K83" s="33"/>
      <c r="L83" s="133"/>
      <c r="M83" s="170"/>
      <c r="N83" s="33"/>
      <c r="O83" s="33"/>
      <c r="P83" s="33"/>
      <c r="Q83" s="33"/>
      <c r="R83" s="33"/>
      <c r="S83" s="33">
        <v>108</v>
      </c>
      <c r="T83" s="169">
        <v>216</v>
      </c>
    </row>
    <row r="84" spans="1:20" s="102" customFormat="1" ht="31.5">
      <c r="A84" s="26" t="s">
        <v>134</v>
      </c>
      <c r="B84" s="113" t="s">
        <v>165</v>
      </c>
      <c r="C84" s="58"/>
      <c r="D84" s="74" t="s">
        <v>102</v>
      </c>
      <c r="E84" s="110">
        <f>E85+E86</f>
        <v>262</v>
      </c>
      <c r="F84" s="110">
        <f aca="true" t="shared" si="21" ref="F84:K84">F85+F86</f>
        <v>32</v>
      </c>
      <c r="G84" s="110">
        <f t="shared" si="13"/>
        <v>230</v>
      </c>
      <c r="H84" s="110">
        <f t="shared" si="21"/>
        <v>98</v>
      </c>
      <c r="I84" s="110">
        <f t="shared" si="21"/>
        <v>132</v>
      </c>
      <c r="J84" s="110">
        <f t="shared" si="21"/>
        <v>0</v>
      </c>
      <c r="K84" s="110">
        <f t="shared" si="21"/>
        <v>0</v>
      </c>
      <c r="L84" s="212">
        <v>24</v>
      </c>
      <c r="M84" s="178">
        <f>M85+M86</f>
        <v>0</v>
      </c>
      <c r="N84" s="110">
        <f aca="true" t="shared" si="22" ref="N84:T84">N85+N86</f>
        <v>0</v>
      </c>
      <c r="O84" s="110">
        <f t="shared" si="22"/>
        <v>0</v>
      </c>
      <c r="P84" s="110">
        <f t="shared" si="22"/>
        <v>0</v>
      </c>
      <c r="Q84" s="110">
        <f t="shared" si="22"/>
        <v>0</v>
      </c>
      <c r="R84" s="110">
        <f t="shared" si="22"/>
        <v>0</v>
      </c>
      <c r="S84" s="110">
        <f t="shared" si="22"/>
        <v>94</v>
      </c>
      <c r="T84" s="179">
        <f t="shared" si="22"/>
        <v>168</v>
      </c>
    </row>
    <row r="85" spans="1:20" s="102" customFormat="1" ht="31.5">
      <c r="A85" s="11" t="s">
        <v>135</v>
      </c>
      <c r="B85" s="105" t="s">
        <v>218</v>
      </c>
      <c r="C85" s="210" t="s">
        <v>163</v>
      </c>
      <c r="D85" s="210" t="s">
        <v>158</v>
      </c>
      <c r="E85" s="214">
        <f>M85+N85+O85+P85+Q85+R85+S85+T85</f>
        <v>138</v>
      </c>
      <c r="F85" s="190">
        <v>16</v>
      </c>
      <c r="G85" s="11">
        <f t="shared" si="13"/>
        <v>122</v>
      </c>
      <c r="H85" s="11">
        <f>G85-I85-K85</f>
        <v>50</v>
      </c>
      <c r="I85" s="214">
        <v>72</v>
      </c>
      <c r="J85" s="214"/>
      <c r="K85" s="214"/>
      <c r="L85" s="123"/>
      <c r="M85" s="180"/>
      <c r="N85" s="214"/>
      <c r="O85" s="214"/>
      <c r="P85" s="214"/>
      <c r="Q85" s="214"/>
      <c r="R85" s="214"/>
      <c r="S85" s="214">
        <v>54</v>
      </c>
      <c r="T85" s="161">
        <v>84</v>
      </c>
    </row>
    <row r="86" spans="1:20" s="102" customFormat="1" ht="31.5">
      <c r="A86" s="11" t="s">
        <v>135</v>
      </c>
      <c r="B86" s="101" t="s">
        <v>219</v>
      </c>
      <c r="C86" s="210" t="s">
        <v>163</v>
      </c>
      <c r="D86" s="210" t="s">
        <v>158</v>
      </c>
      <c r="E86" s="214">
        <f>M86+N86+O86+P86+Q86+R86+S86+T86</f>
        <v>124</v>
      </c>
      <c r="F86" s="191">
        <v>16</v>
      </c>
      <c r="G86" s="11">
        <f t="shared" si="13"/>
        <v>108</v>
      </c>
      <c r="H86" s="11">
        <f>G86-I86-K86</f>
        <v>48</v>
      </c>
      <c r="I86" s="100">
        <v>60</v>
      </c>
      <c r="J86" s="100"/>
      <c r="K86" s="100"/>
      <c r="L86" s="136"/>
      <c r="M86" s="181"/>
      <c r="N86" s="100"/>
      <c r="O86" s="100"/>
      <c r="P86" s="100"/>
      <c r="Q86" s="100"/>
      <c r="R86" s="100"/>
      <c r="S86" s="100">
        <v>40</v>
      </c>
      <c r="T86" s="182">
        <v>84</v>
      </c>
    </row>
    <row r="87" spans="1:20" s="102" customFormat="1" ht="19.5" customHeight="1">
      <c r="A87" s="33"/>
      <c r="B87" s="34"/>
      <c r="C87" s="59"/>
      <c r="D87" s="59"/>
      <c r="E87" s="33"/>
      <c r="F87" s="33"/>
      <c r="G87" s="33">
        <f t="shared" si="13"/>
        <v>0</v>
      </c>
      <c r="H87" s="33"/>
      <c r="I87" s="33"/>
      <c r="J87" s="33">
        <f>M87+N87+O87+P87+Q87+R87+S87+T87</f>
        <v>0</v>
      </c>
      <c r="K87" s="33"/>
      <c r="L87" s="133"/>
      <c r="M87" s="170"/>
      <c r="N87" s="33"/>
      <c r="O87" s="33"/>
      <c r="P87" s="33"/>
      <c r="Q87" s="33"/>
      <c r="R87" s="33"/>
      <c r="S87" s="33"/>
      <c r="T87" s="169"/>
    </row>
    <row r="88" spans="1:20" s="102" customFormat="1" ht="19.5" customHeight="1">
      <c r="A88" s="33" t="s">
        <v>136</v>
      </c>
      <c r="B88" s="34" t="s">
        <v>6</v>
      </c>
      <c r="C88" s="209" t="s">
        <v>92</v>
      </c>
      <c r="D88" s="209" t="s">
        <v>90</v>
      </c>
      <c r="E88" s="33"/>
      <c r="F88" s="33"/>
      <c r="G88" s="33">
        <f t="shared" si="13"/>
        <v>144</v>
      </c>
      <c r="H88" s="33"/>
      <c r="I88" s="33"/>
      <c r="J88" s="33">
        <f>M88+N88+O88+P88+Q88+R88+S88+T88</f>
        <v>144</v>
      </c>
      <c r="K88" s="33"/>
      <c r="L88" s="133"/>
      <c r="M88" s="170"/>
      <c r="N88" s="33"/>
      <c r="O88" s="33"/>
      <c r="P88" s="33"/>
      <c r="Q88" s="33"/>
      <c r="R88" s="33"/>
      <c r="S88" s="33"/>
      <c r="T88" s="169">
        <v>144</v>
      </c>
    </row>
    <row r="89" spans="1:20" s="102" customFormat="1" ht="19.5" customHeight="1">
      <c r="A89" s="214"/>
      <c r="B89" s="105" t="s">
        <v>146</v>
      </c>
      <c r="C89" s="106"/>
      <c r="D89" s="106"/>
      <c r="E89" s="214">
        <f>M89+N89+O89+P89+Q89+R89+S89+T89</f>
        <v>4212</v>
      </c>
      <c r="F89" s="214"/>
      <c r="G89" s="214">
        <f t="shared" si="13"/>
        <v>4212</v>
      </c>
      <c r="H89" s="214"/>
      <c r="I89" s="214">
        <f>I36+I57+I67</f>
        <v>2708</v>
      </c>
      <c r="J89" s="214"/>
      <c r="K89" s="214"/>
      <c r="L89" s="123"/>
      <c r="M89" s="183">
        <f>M36+M57+M67</f>
        <v>612</v>
      </c>
      <c r="N89" s="112">
        <f aca="true" t="shared" si="23" ref="N89:T89">N36+N57+N67</f>
        <v>864</v>
      </c>
      <c r="O89" s="112">
        <f t="shared" si="23"/>
        <v>576</v>
      </c>
      <c r="P89" s="112">
        <f t="shared" si="23"/>
        <v>612</v>
      </c>
      <c r="Q89" s="112">
        <f t="shared" si="23"/>
        <v>432</v>
      </c>
      <c r="R89" s="112">
        <f t="shared" si="23"/>
        <v>540</v>
      </c>
      <c r="S89" s="112">
        <f t="shared" si="23"/>
        <v>324</v>
      </c>
      <c r="T89" s="184">
        <f t="shared" si="23"/>
        <v>252</v>
      </c>
    </row>
    <row r="90" spans="1:20" s="102" customFormat="1" ht="19.5" customHeight="1">
      <c r="A90" s="214"/>
      <c r="B90" s="105" t="s">
        <v>234</v>
      </c>
      <c r="C90" s="106"/>
      <c r="D90" s="106"/>
      <c r="E90" s="214">
        <f>M90+N90+O90+P90+Q90+R90+S90+T90</f>
        <v>1404</v>
      </c>
      <c r="F90" s="214"/>
      <c r="G90" s="214">
        <f t="shared" si="13"/>
        <v>1404</v>
      </c>
      <c r="H90" s="214"/>
      <c r="I90" s="214"/>
      <c r="J90" s="214">
        <f>J71+J72+J78+J79+J82+J83+J88</f>
        <v>1404</v>
      </c>
      <c r="K90" s="214"/>
      <c r="L90" s="123"/>
      <c r="M90" s="180">
        <f aca="true" t="shared" si="24" ref="M90:T90">M71+M72+M78+M79+M82+M83+M87+M88</f>
        <v>0</v>
      </c>
      <c r="N90" s="107">
        <f t="shared" si="24"/>
        <v>0</v>
      </c>
      <c r="O90" s="107">
        <f t="shared" si="24"/>
        <v>0</v>
      </c>
      <c r="P90" s="107">
        <f t="shared" si="24"/>
        <v>180</v>
      </c>
      <c r="Q90" s="107">
        <f t="shared" si="24"/>
        <v>144</v>
      </c>
      <c r="R90" s="107">
        <f t="shared" si="24"/>
        <v>324</v>
      </c>
      <c r="S90" s="107">
        <f t="shared" si="24"/>
        <v>288</v>
      </c>
      <c r="T90" s="185">
        <f t="shared" si="24"/>
        <v>468</v>
      </c>
    </row>
    <row r="91" spans="1:20" s="102" customFormat="1" ht="19.5" customHeight="1">
      <c r="A91" s="214"/>
      <c r="B91" s="105" t="s">
        <v>220</v>
      </c>
      <c r="C91" s="106"/>
      <c r="D91" s="106"/>
      <c r="E91" s="214">
        <f>M91+N91+O91+P91+Q91+R91+S91+T91</f>
        <v>5616</v>
      </c>
      <c r="F91" s="214"/>
      <c r="G91" s="214">
        <f t="shared" si="13"/>
        <v>5616</v>
      </c>
      <c r="H91" s="214"/>
      <c r="I91" s="214"/>
      <c r="J91" s="214"/>
      <c r="K91" s="214"/>
      <c r="L91" s="123"/>
      <c r="M91" s="183">
        <f aca="true" t="shared" si="25" ref="M91:T91">M89+M90</f>
        <v>612</v>
      </c>
      <c r="N91" s="112">
        <f t="shared" si="25"/>
        <v>864</v>
      </c>
      <c r="O91" s="112">
        <f t="shared" si="25"/>
        <v>576</v>
      </c>
      <c r="P91" s="112">
        <f t="shared" si="25"/>
        <v>792</v>
      </c>
      <c r="Q91" s="112">
        <f t="shared" si="25"/>
        <v>576</v>
      </c>
      <c r="R91" s="112">
        <f t="shared" si="25"/>
        <v>864</v>
      </c>
      <c r="S91" s="112">
        <f t="shared" si="25"/>
        <v>612</v>
      </c>
      <c r="T91" s="184">
        <f t="shared" si="25"/>
        <v>720</v>
      </c>
    </row>
    <row r="92" spans="1:20" ht="19.5" customHeight="1">
      <c r="A92" s="45"/>
      <c r="B92" s="46" t="s">
        <v>7</v>
      </c>
      <c r="C92" s="60"/>
      <c r="D92" s="62"/>
      <c r="E92" s="69">
        <f>M92+N92+O92+P92+Q92+R92+S92+T92</f>
        <v>216</v>
      </c>
      <c r="F92" s="69"/>
      <c r="G92" s="69"/>
      <c r="H92" s="69"/>
      <c r="I92" s="69"/>
      <c r="J92" s="69"/>
      <c r="K92" s="69"/>
      <c r="L92" s="137">
        <f>L36+L67</f>
        <v>216</v>
      </c>
      <c r="M92" s="186"/>
      <c r="N92" s="69"/>
      <c r="O92" s="69">
        <v>36</v>
      </c>
      <c r="P92" s="69">
        <v>72</v>
      </c>
      <c r="Q92" s="69">
        <v>36</v>
      </c>
      <c r="R92" s="69"/>
      <c r="S92" s="69"/>
      <c r="T92" s="187">
        <v>72</v>
      </c>
    </row>
    <row r="93" spans="1:20" ht="31.5">
      <c r="A93" s="47" t="s">
        <v>67</v>
      </c>
      <c r="B93" s="95" t="s">
        <v>113</v>
      </c>
      <c r="C93" s="61"/>
      <c r="D93" s="63"/>
      <c r="E93" s="70">
        <f>T93</f>
        <v>72</v>
      </c>
      <c r="F93" s="71"/>
      <c r="G93" s="70">
        <f>SUM(M93:R93)</f>
        <v>0</v>
      </c>
      <c r="H93" s="71"/>
      <c r="I93" s="72"/>
      <c r="J93" s="72"/>
      <c r="K93" s="72"/>
      <c r="L93" s="138"/>
      <c r="M93" s="188"/>
      <c r="N93" s="71"/>
      <c r="O93" s="71"/>
      <c r="P93" s="71"/>
      <c r="Q93" s="71"/>
      <c r="R93" s="97"/>
      <c r="S93" s="71"/>
      <c r="T93" s="228">
        <v>72</v>
      </c>
    </row>
    <row r="94" spans="1:20" ht="16.5" thickBot="1">
      <c r="A94" s="41"/>
      <c r="B94" s="236" t="s">
        <v>233</v>
      </c>
      <c r="C94" s="237"/>
      <c r="D94" s="238"/>
      <c r="E94" s="239"/>
      <c r="F94" s="240">
        <f>F36+F57+F67</f>
        <v>144</v>
      </c>
      <c r="G94" s="240">
        <f>M94+N94+O94+P94+Q94+R94+S94+T94</f>
        <v>144</v>
      </c>
      <c r="H94" s="241"/>
      <c r="I94" s="242"/>
      <c r="J94" s="242"/>
      <c r="K94" s="242"/>
      <c r="L94" s="243"/>
      <c r="M94" s="244"/>
      <c r="N94" s="245"/>
      <c r="O94" s="245">
        <v>8</v>
      </c>
      <c r="P94" s="245">
        <v>18</v>
      </c>
      <c r="Q94" s="245">
        <v>26</v>
      </c>
      <c r="R94" s="245">
        <v>46</v>
      </c>
      <c r="S94" s="245">
        <v>22</v>
      </c>
      <c r="T94" s="246">
        <v>24</v>
      </c>
    </row>
    <row r="95" spans="1:20" ht="15.75">
      <c r="A95" s="44"/>
      <c r="B95" s="229" t="s">
        <v>221</v>
      </c>
      <c r="C95" s="298" t="s">
        <v>186</v>
      </c>
      <c r="D95" s="299"/>
      <c r="E95" s="230">
        <f>E89+E90+E92+E93</f>
        <v>5904</v>
      </c>
      <c r="F95" s="230"/>
      <c r="G95" s="230">
        <f>M95+N95+O95+P95+Q95+R95+S95+T95</f>
        <v>5904</v>
      </c>
      <c r="H95" s="230"/>
      <c r="I95" s="230"/>
      <c r="J95" s="230"/>
      <c r="K95" s="230"/>
      <c r="L95" s="230"/>
      <c r="M95" s="231">
        <f>M91+M92+M93</f>
        <v>612</v>
      </c>
      <c r="N95" s="231">
        <f aca="true" t="shared" si="26" ref="N95:T95">N91+N92+N93</f>
        <v>864</v>
      </c>
      <c r="O95" s="231">
        <f t="shared" si="26"/>
        <v>612</v>
      </c>
      <c r="P95" s="231">
        <f t="shared" si="26"/>
        <v>864</v>
      </c>
      <c r="Q95" s="231">
        <f t="shared" si="26"/>
        <v>612</v>
      </c>
      <c r="R95" s="231">
        <f t="shared" si="26"/>
        <v>864</v>
      </c>
      <c r="S95" s="231">
        <f t="shared" si="26"/>
        <v>612</v>
      </c>
      <c r="T95" s="231">
        <f t="shared" si="26"/>
        <v>864</v>
      </c>
    </row>
    <row r="96" spans="1:20" ht="15.75">
      <c r="A96" s="103" t="s">
        <v>229</v>
      </c>
      <c r="B96" s="232" t="s">
        <v>5</v>
      </c>
      <c r="C96" s="233"/>
      <c r="D96" s="233"/>
      <c r="E96" s="234"/>
      <c r="F96" s="230"/>
      <c r="G96" s="230"/>
      <c r="H96" s="230"/>
      <c r="I96" s="230"/>
      <c r="J96" s="230"/>
      <c r="K96" s="230"/>
      <c r="L96" s="230"/>
      <c r="M96" s="231"/>
      <c r="N96" s="231"/>
      <c r="O96" s="231"/>
      <c r="P96" s="235" t="s">
        <v>223</v>
      </c>
      <c r="Q96" s="235"/>
      <c r="R96" s="235" t="s">
        <v>225</v>
      </c>
      <c r="S96" s="235" t="s">
        <v>226</v>
      </c>
      <c r="T96" s="235"/>
    </row>
    <row r="97" spans="1:20" ht="15.75">
      <c r="A97" s="103" t="s">
        <v>222</v>
      </c>
      <c r="B97" s="232" t="s">
        <v>6</v>
      </c>
      <c r="C97" s="233"/>
      <c r="D97" s="233"/>
      <c r="E97" s="234"/>
      <c r="F97" s="230"/>
      <c r="G97" s="230"/>
      <c r="H97" s="230"/>
      <c r="I97" s="230"/>
      <c r="J97" s="230"/>
      <c r="K97" s="230"/>
      <c r="L97" s="230"/>
      <c r="M97" s="231"/>
      <c r="N97" s="231"/>
      <c r="O97" s="231"/>
      <c r="P97" s="235"/>
      <c r="Q97" s="235" t="s">
        <v>224</v>
      </c>
      <c r="R97" s="235"/>
      <c r="S97" s="235" t="s">
        <v>227</v>
      </c>
      <c r="T97" s="235" t="s">
        <v>228</v>
      </c>
    </row>
    <row r="98" spans="1:20" ht="15.75">
      <c r="A98" s="103" t="s">
        <v>230</v>
      </c>
      <c r="B98" s="232" t="s">
        <v>231</v>
      </c>
      <c r="C98" s="233"/>
      <c r="D98" s="233"/>
      <c r="E98" s="234"/>
      <c r="F98" s="230"/>
      <c r="G98" s="230"/>
      <c r="H98" s="230"/>
      <c r="I98" s="230"/>
      <c r="J98" s="230"/>
      <c r="K98" s="230"/>
      <c r="L98" s="230"/>
      <c r="M98" s="231"/>
      <c r="N98" s="231"/>
      <c r="O98" s="231"/>
      <c r="P98" s="235"/>
      <c r="Q98" s="235"/>
      <c r="R98" s="235"/>
      <c r="S98" s="235"/>
      <c r="T98" s="235" t="s">
        <v>232</v>
      </c>
    </row>
    <row r="99" spans="1:20" ht="15.75" customHeight="1">
      <c r="A99" s="225"/>
      <c r="B99" s="226"/>
      <c r="C99" s="226"/>
      <c r="D99" s="226"/>
      <c r="E99" s="227"/>
      <c r="F99" s="300" t="s">
        <v>14</v>
      </c>
      <c r="G99" s="301" t="s">
        <v>51</v>
      </c>
      <c r="H99" s="301"/>
      <c r="I99" s="301"/>
      <c r="J99" s="301"/>
      <c r="K99" s="301"/>
      <c r="L99" s="12">
        <f aca="true" t="shared" si="27" ref="L99:L107">SUM(M99:T99)</f>
        <v>4212</v>
      </c>
      <c r="M99" s="214">
        <f>M89</f>
        <v>612</v>
      </c>
      <c r="N99" s="214">
        <f aca="true" t="shared" si="28" ref="N99:T99">N89</f>
        <v>864</v>
      </c>
      <c r="O99" s="214">
        <f t="shared" si="28"/>
        <v>576</v>
      </c>
      <c r="P99" s="214">
        <f t="shared" si="28"/>
        <v>612</v>
      </c>
      <c r="Q99" s="214">
        <f t="shared" si="28"/>
        <v>432</v>
      </c>
      <c r="R99" s="214">
        <f t="shared" si="28"/>
        <v>540</v>
      </c>
      <c r="S99" s="214">
        <f t="shared" si="28"/>
        <v>324</v>
      </c>
      <c r="T99" s="214">
        <f t="shared" si="28"/>
        <v>252</v>
      </c>
    </row>
    <row r="100" spans="1:20" ht="16.5" customHeight="1">
      <c r="A100" s="86"/>
      <c r="B100" s="87"/>
      <c r="C100" s="87"/>
      <c r="D100" s="87"/>
      <c r="E100" s="88"/>
      <c r="F100" s="300"/>
      <c r="G100" s="301" t="s">
        <v>52</v>
      </c>
      <c r="H100" s="301"/>
      <c r="I100" s="301"/>
      <c r="J100" s="301"/>
      <c r="K100" s="301"/>
      <c r="L100" s="12">
        <f t="shared" si="27"/>
        <v>540</v>
      </c>
      <c r="M100" s="214">
        <f aca="true" t="shared" si="29" ref="M100:T101">M71+M78+M82+M87</f>
        <v>0</v>
      </c>
      <c r="N100" s="214">
        <f t="shared" si="29"/>
        <v>0</v>
      </c>
      <c r="O100" s="214">
        <f t="shared" si="29"/>
        <v>0</v>
      </c>
      <c r="P100" s="214">
        <f t="shared" si="29"/>
        <v>180</v>
      </c>
      <c r="Q100" s="214">
        <f t="shared" si="29"/>
        <v>0</v>
      </c>
      <c r="R100" s="214">
        <f t="shared" si="29"/>
        <v>324</v>
      </c>
      <c r="S100" s="214">
        <f t="shared" si="29"/>
        <v>36</v>
      </c>
      <c r="T100" s="214">
        <f t="shared" si="29"/>
        <v>0</v>
      </c>
    </row>
    <row r="101" spans="1:20" ht="15.75" customHeight="1">
      <c r="A101" s="222"/>
      <c r="B101" s="223"/>
      <c r="C101" s="223"/>
      <c r="D101" s="223"/>
      <c r="E101" s="224"/>
      <c r="F101" s="300"/>
      <c r="G101" s="301" t="s">
        <v>96</v>
      </c>
      <c r="H101" s="301"/>
      <c r="I101" s="301"/>
      <c r="J101" s="301"/>
      <c r="K101" s="301"/>
      <c r="L101" s="12">
        <f t="shared" si="27"/>
        <v>864</v>
      </c>
      <c r="M101" s="214">
        <f t="shared" si="29"/>
        <v>0</v>
      </c>
      <c r="N101" s="214">
        <f t="shared" si="29"/>
        <v>0</v>
      </c>
      <c r="O101" s="214">
        <f t="shared" si="29"/>
        <v>0</v>
      </c>
      <c r="P101" s="214">
        <f t="shared" si="29"/>
        <v>0</v>
      </c>
      <c r="Q101" s="214">
        <f t="shared" si="29"/>
        <v>144</v>
      </c>
      <c r="R101" s="214">
        <f t="shared" si="29"/>
        <v>0</v>
      </c>
      <c r="S101" s="214">
        <f t="shared" si="29"/>
        <v>252</v>
      </c>
      <c r="T101" s="214">
        <f t="shared" si="29"/>
        <v>468</v>
      </c>
    </row>
    <row r="102" spans="1:20" ht="23.25" customHeight="1">
      <c r="A102" s="89" t="s">
        <v>114</v>
      </c>
      <c r="B102" s="90"/>
      <c r="C102" s="90"/>
      <c r="D102" s="90"/>
      <c r="E102" s="91"/>
      <c r="F102" s="300"/>
      <c r="G102" s="286" t="s">
        <v>64</v>
      </c>
      <c r="H102" s="286"/>
      <c r="I102" s="286"/>
      <c r="J102" s="286"/>
      <c r="K102" s="286"/>
      <c r="L102" s="12">
        <f t="shared" si="27"/>
        <v>216</v>
      </c>
      <c r="M102" s="213">
        <f aca="true" t="shared" si="30" ref="M102:R103">M92</f>
        <v>0</v>
      </c>
      <c r="N102" s="213">
        <f t="shared" si="30"/>
        <v>0</v>
      </c>
      <c r="O102" s="213">
        <f t="shared" si="30"/>
        <v>36</v>
      </c>
      <c r="P102" s="213">
        <f t="shared" si="30"/>
        <v>72</v>
      </c>
      <c r="Q102" s="213">
        <f t="shared" si="30"/>
        <v>36</v>
      </c>
      <c r="R102" s="213">
        <f t="shared" si="30"/>
        <v>0</v>
      </c>
      <c r="S102" s="213">
        <f>S92</f>
        <v>0</v>
      </c>
      <c r="T102" s="213">
        <f>T92</f>
        <v>72</v>
      </c>
    </row>
    <row r="103" spans="1:20" ht="15.75">
      <c r="A103" s="92" t="s">
        <v>124</v>
      </c>
      <c r="B103" s="93"/>
      <c r="C103" s="93"/>
      <c r="D103" s="93"/>
      <c r="E103" s="94"/>
      <c r="F103" s="300"/>
      <c r="G103" s="287" t="s">
        <v>67</v>
      </c>
      <c r="H103" s="287"/>
      <c r="I103" s="287"/>
      <c r="J103" s="287"/>
      <c r="K103" s="287"/>
      <c r="L103" s="12">
        <f t="shared" si="27"/>
        <v>72</v>
      </c>
      <c r="M103" s="214">
        <f t="shared" si="30"/>
        <v>0</v>
      </c>
      <c r="N103" s="214">
        <f t="shared" si="30"/>
        <v>0</v>
      </c>
      <c r="O103" s="214">
        <f t="shared" si="30"/>
        <v>0</v>
      </c>
      <c r="P103" s="214">
        <f t="shared" si="30"/>
        <v>0</v>
      </c>
      <c r="Q103" s="214">
        <f t="shared" si="30"/>
        <v>0</v>
      </c>
      <c r="R103" s="214">
        <f t="shared" si="30"/>
        <v>0</v>
      </c>
      <c r="S103" s="214">
        <f>S93</f>
        <v>0</v>
      </c>
      <c r="T103" s="214">
        <f>T93</f>
        <v>72</v>
      </c>
    </row>
    <row r="104" spans="1:20" ht="15.75">
      <c r="A104" s="92" t="s">
        <v>115</v>
      </c>
      <c r="B104" s="93"/>
      <c r="C104" s="93"/>
      <c r="D104" s="93"/>
      <c r="E104" s="94"/>
      <c r="F104" s="300"/>
      <c r="G104" s="287" t="s">
        <v>53</v>
      </c>
      <c r="H104" s="287"/>
      <c r="I104" s="287"/>
      <c r="J104" s="287"/>
      <c r="K104" s="287"/>
      <c r="L104" s="12">
        <f t="shared" si="27"/>
        <v>8</v>
      </c>
      <c r="M104" s="214">
        <v>0</v>
      </c>
      <c r="N104" s="214">
        <v>0</v>
      </c>
      <c r="O104" s="214">
        <v>1</v>
      </c>
      <c r="P104" s="214">
        <v>2</v>
      </c>
      <c r="Q104" s="214">
        <v>2</v>
      </c>
      <c r="R104" s="213"/>
      <c r="S104" s="214">
        <v>0</v>
      </c>
      <c r="T104" s="213">
        <v>3</v>
      </c>
    </row>
    <row r="105" spans="1:20" ht="15.75">
      <c r="A105" s="86"/>
      <c r="B105" s="87"/>
      <c r="C105" s="87"/>
      <c r="D105" s="87"/>
      <c r="E105" s="88"/>
      <c r="F105" s="300"/>
      <c r="G105" s="287" t="s">
        <v>54</v>
      </c>
      <c r="H105" s="287"/>
      <c r="I105" s="287"/>
      <c r="J105" s="287"/>
      <c r="K105" s="287"/>
      <c r="L105" s="12">
        <f t="shared" si="27"/>
        <v>38</v>
      </c>
      <c r="M105" s="214">
        <v>3</v>
      </c>
      <c r="N105" s="214">
        <v>5</v>
      </c>
      <c r="O105" s="214">
        <v>3</v>
      </c>
      <c r="P105" s="214">
        <v>7</v>
      </c>
      <c r="Q105" s="214">
        <v>4</v>
      </c>
      <c r="R105" s="213">
        <v>6</v>
      </c>
      <c r="S105" s="214">
        <v>3</v>
      </c>
      <c r="T105" s="213">
        <v>7</v>
      </c>
    </row>
    <row r="106" spans="1:20" ht="15.75">
      <c r="A106" s="86"/>
      <c r="B106" s="87"/>
      <c r="C106" s="87"/>
      <c r="D106" s="87"/>
      <c r="E106" s="88"/>
      <c r="F106" s="300"/>
      <c r="G106" s="287" t="s">
        <v>97</v>
      </c>
      <c r="H106" s="287"/>
      <c r="I106" s="287"/>
      <c r="J106" s="287"/>
      <c r="K106" s="287"/>
      <c r="L106" s="12">
        <f>SUM(M106:R106)</f>
        <v>0</v>
      </c>
      <c r="M106" s="214" t="s">
        <v>70</v>
      </c>
      <c r="N106" s="214" t="s">
        <v>70</v>
      </c>
      <c r="O106" s="214" t="s">
        <v>46</v>
      </c>
      <c r="P106" s="214" t="s">
        <v>70</v>
      </c>
      <c r="Q106" s="214" t="s">
        <v>70</v>
      </c>
      <c r="R106" s="214" t="s">
        <v>70</v>
      </c>
      <c r="S106" s="214" t="s">
        <v>70</v>
      </c>
      <c r="T106" s="214" t="s">
        <v>46</v>
      </c>
    </row>
    <row r="107" spans="1:20" ht="15.75">
      <c r="A107" s="222"/>
      <c r="B107" s="223"/>
      <c r="C107" s="223"/>
      <c r="D107" s="223"/>
      <c r="E107" s="224"/>
      <c r="F107" s="300"/>
      <c r="G107" s="287" t="s">
        <v>100</v>
      </c>
      <c r="H107" s="287"/>
      <c r="I107" s="287"/>
      <c r="J107" s="287"/>
      <c r="K107" s="287"/>
      <c r="L107" s="12">
        <f t="shared" si="27"/>
        <v>144</v>
      </c>
      <c r="M107" s="214">
        <v>0</v>
      </c>
      <c r="N107" s="214">
        <v>0</v>
      </c>
      <c r="O107" s="214">
        <v>8</v>
      </c>
      <c r="P107" s="214">
        <v>18</v>
      </c>
      <c r="Q107" s="214">
        <v>26</v>
      </c>
      <c r="R107" s="213">
        <v>46</v>
      </c>
      <c r="S107" s="214">
        <v>22</v>
      </c>
      <c r="T107" s="213">
        <v>24</v>
      </c>
    </row>
    <row r="109" ht="16.5">
      <c r="B109" s="98"/>
    </row>
  </sheetData>
  <sheetProtection/>
  <mergeCells count="57">
    <mergeCell ref="G104:K104"/>
    <mergeCell ref="G105:K105"/>
    <mergeCell ref="G106:K106"/>
    <mergeCell ref="G107:K107"/>
    <mergeCell ref="C67:D67"/>
    <mergeCell ref="C95:D95"/>
    <mergeCell ref="F99:F107"/>
    <mergeCell ref="G99:K99"/>
    <mergeCell ref="G100:K100"/>
    <mergeCell ref="G101:K101"/>
    <mergeCell ref="G102:K102"/>
    <mergeCell ref="G103:K103"/>
    <mergeCell ref="Q33:R33"/>
    <mergeCell ref="S33:T33"/>
    <mergeCell ref="C36:D36"/>
    <mergeCell ref="C46:C47"/>
    <mergeCell ref="D46:D47"/>
    <mergeCell ref="C57:D57"/>
    <mergeCell ref="C32:C34"/>
    <mergeCell ref="D32:D34"/>
    <mergeCell ref="H32:H34"/>
    <mergeCell ref="I32:I34"/>
    <mergeCell ref="M33:N33"/>
    <mergeCell ref="O33:P33"/>
    <mergeCell ref="S30:T30"/>
    <mergeCell ref="G31:G34"/>
    <mergeCell ref="H31:I31"/>
    <mergeCell ref="J31:J34"/>
    <mergeCell ref="K31:K34"/>
    <mergeCell ref="L31:L34"/>
    <mergeCell ref="M31:N31"/>
    <mergeCell ref="O31:P31"/>
    <mergeCell ref="Q31:R31"/>
    <mergeCell ref="S31:T31"/>
    <mergeCell ref="A29:A34"/>
    <mergeCell ref="B29:B34"/>
    <mergeCell ref="C29:D31"/>
    <mergeCell ref="M29:T29"/>
    <mergeCell ref="E30:E34"/>
    <mergeCell ref="F30:F34"/>
    <mergeCell ref="G30:L30"/>
    <mergeCell ref="M30:N30"/>
    <mergeCell ref="O30:P30"/>
    <mergeCell ref="Q30:R30"/>
    <mergeCell ref="B14:D14"/>
    <mergeCell ref="D18:R18"/>
    <mergeCell ref="E19:Q19"/>
    <mergeCell ref="D20:E20"/>
    <mergeCell ref="N20:O20"/>
    <mergeCell ref="D27:D28"/>
    <mergeCell ref="E27:H28"/>
    <mergeCell ref="A8:R8"/>
    <mergeCell ref="A9:R9"/>
    <mergeCell ref="A10:R10"/>
    <mergeCell ref="A11:R11"/>
    <mergeCell ref="A12:R12"/>
    <mergeCell ref="A13:R1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2019-09-09T08:07:02Z</cp:lastPrinted>
  <dcterms:modified xsi:type="dcterms:W3CDTF">2019-09-11T05:27:50Z</dcterms:modified>
  <cp:category/>
  <cp:version/>
  <cp:contentType/>
  <cp:contentStatus/>
</cp:coreProperties>
</file>