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1"/>
  </bookViews>
  <sheets>
    <sheet name="Станочник" sheetId="1" r:id="rId1"/>
    <sheet name="Станочник (2)" sheetId="2" r:id="rId2"/>
    <sheet name="Станочник (3)" sheetId="3" r:id="rId3"/>
    <sheet name="Лист1" sheetId="4" r:id="rId4"/>
  </sheets>
  <definedNames>
    <definedName name="Excel_BuiltIn_Print_Area_1_1" localSheetId="1">'Станочник (2)'!$A$1:$S$94</definedName>
    <definedName name="Excel_BuiltIn_Print_Area_1_1" localSheetId="2">'Станочник (3)'!$A$1:$S$94</definedName>
    <definedName name="Excel_BuiltIn_Print_Area_1_1">'Станочник'!$A$1:$O$73</definedName>
    <definedName name="_xlnm.Print_Area" localSheetId="0">'Станочник'!$A$1:$N$73</definedName>
    <definedName name="_xlnm.Print_Area" localSheetId="1">'Станочник (2)'!$A$1:$R$95</definedName>
    <definedName name="_xlnm.Print_Area" localSheetId="2">'Станочник (3)'!$A$1:$R$95</definedName>
  </definedNames>
  <calcPr fullCalcOnLoad="1"/>
</workbook>
</file>

<file path=xl/sharedStrings.xml><?xml version="1.0" encoding="utf-8"?>
<sst xmlns="http://schemas.openxmlformats.org/spreadsheetml/2006/main" count="654" uniqueCount="290">
  <si>
    <t>УТВЕРЖДАЮ</t>
  </si>
  <si>
    <t>Директор ГБОУ СПО (ССУЗ) «ЗлатПГТ»</t>
  </si>
  <si>
    <t>_____________________ В.М. Рябикин</t>
  </si>
  <si>
    <t>«_____»____________ 20 __ г.</t>
  </si>
  <si>
    <t>УЧЕБНЫЙ ПЛАН</t>
  </si>
  <si>
    <t>Государственного бюджетного образовательного учреждения среднего профессионального образования (среднее специальное учебное заведение)</t>
  </si>
  <si>
    <t>«Златоустовский промышленно-гуманитарный техникум имени Шора И.Я.»</t>
  </si>
  <si>
    <t>по профессии начального профессионального образования</t>
  </si>
  <si>
    <t>151902.03 Станочник (металлообработка)</t>
  </si>
  <si>
    <t xml:space="preserve">Квалификация: </t>
  </si>
  <si>
    <t>станочник широкого профиля</t>
  </si>
  <si>
    <t>оператор станков с программным управлением</t>
  </si>
  <si>
    <t>Форма обучения – очная</t>
  </si>
  <si>
    <t>Нормативный срок обучения – 2 года 5 месяцев</t>
  </si>
  <si>
    <t xml:space="preserve">на базе основного общего образования </t>
  </si>
  <si>
    <t>Профиль получаемого профессионального образования при реализации программы среднего полного (общего) образования-технический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</si>
  <si>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</si>
  <si>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</si>
  <si>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</si>
  <si>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</si>
  <si>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</si>
  <si>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</si>
  <si>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</si>
  <si>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</si>
  <si>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</si>
  <si>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</t>
  </si>
  <si>
    <t>II</t>
  </si>
  <si>
    <t>III</t>
  </si>
  <si>
    <t>ВСЕГО</t>
  </si>
  <si>
    <t>Индекс</t>
  </si>
  <si>
    <t>Наименование циклов, дисциплин, профессиональных модулей, МДК, практик</t>
  </si>
  <si>
    <t>Формы промежуточных аттестаций</t>
  </si>
  <si>
    <t>Учебная нагрузка обучающихся (час.)</t>
  </si>
  <si>
    <t>Распределение по курсам (количество часов в неделю)</t>
  </si>
  <si>
    <t>Максимальная</t>
  </si>
  <si>
    <t>Самостоятельная работа</t>
  </si>
  <si>
    <t>Обязательная аудитория</t>
  </si>
  <si>
    <t>1 курс</t>
  </si>
  <si>
    <t>2 курс</t>
  </si>
  <si>
    <t>3 курс</t>
  </si>
  <si>
    <t>Всего занятий</t>
  </si>
  <si>
    <t>в т.ч.</t>
  </si>
  <si>
    <t>Семестр</t>
  </si>
  <si>
    <t>Лекций, семинаров, уроков</t>
  </si>
  <si>
    <t>Лаб.и практ.занятия</t>
  </si>
  <si>
    <t>Кол-во недель</t>
  </si>
  <si>
    <t>О.00</t>
  </si>
  <si>
    <t>Общеобразовательный цикл</t>
  </si>
  <si>
    <t>0/12/3</t>
  </si>
  <si>
    <t>ОДБ.01</t>
  </si>
  <si>
    <t>Русский язык</t>
  </si>
  <si>
    <t>-, ДЗ, Э</t>
  </si>
  <si>
    <t>ОДБ.02</t>
  </si>
  <si>
    <t>Литература</t>
  </si>
  <si>
    <t>-, -, ДЗ</t>
  </si>
  <si>
    <t>ОДБ.03</t>
  </si>
  <si>
    <t>Иностранный язык</t>
  </si>
  <si>
    <t>ОДБ.04</t>
  </si>
  <si>
    <t>История</t>
  </si>
  <si>
    <t>-, -, -</t>
  </si>
  <si>
    <t>ОДБ.05</t>
  </si>
  <si>
    <t>Обществознание</t>
  </si>
  <si>
    <t>-, ДЗ, ДЗ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</si>
  <si>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</si>
  <si>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</si>
  <si>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</si>
  <si>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</si>
  <si>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</si>
  <si>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</si>
  <si>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З,З,ДЗ</t>
  </si>
  <si>
    <t>ОДБ.09</t>
  </si>
  <si>
    <t>ОБЖ</t>
  </si>
  <si>
    <t>ДЗ,ДЗ</t>
  </si>
  <si>
    <t>ОДП.01</t>
  </si>
  <si>
    <t>Математика</t>
  </si>
  <si>
    <t>ОДП.03</t>
  </si>
  <si>
    <t>Физика</t>
  </si>
  <si>
    <t>ОДП.02</t>
  </si>
  <si>
    <t>Информатика и ИКТ</t>
  </si>
  <si>
    <t>ОП.00</t>
  </si>
  <si>
    <t>Общепрофессиональный цикл</t>
  </si>
  <si>
    <t>6/1/1</t>
  </si>
  <si>
    <t>ОП.01</t>
  </si>
  <si>
    <t>Технические измерения</t>
  </si>
  <si>
    <t>З</t>
  </si>
  <si>
    <t>ОП.02</t>
  </si>
  <si>
    <t>Техническая графика</t>
  </si>
  <si>
    <t>ОП.03</t>
  </si>
  <si>
    <t>Основы электротехники</t>
  </si>
  <si>
    <t>ОП.04</t>
  </si>
  <si>
    <t>Основы материаловедения</t>
  </si>
  <si>
    <t>З,Э</t>
  </si>
  <si>
    <t>ОП.05</t>
  </si>
  <si>
    <t>Общие основы технологии металлообработки и работы на металлорежущих станках</t>
  </si>
  <si>
    <t>ОП.06</t>
  </si>
  <si>
    <t>Безопасность жизнедеятельности</t>
  </si>
  <si>
    <t>З, ДЗ</t>
  </si>
  <si>
    <t>П.00</t>
  </si>
  <si>
    <t>Профессиональный цикл</t>
  </si>
  <si>
    <t>1/4/4</t>
  </si>
  <si>
    <t>ПМ.01</t>
  </si>
  <si>
    <t>Программное управление металлорежущими станками</t>
  </si>
  <si>
    <t>-, 2/2</t>
  </si>
  <si>
    <t>МДК.01.01</t>
  </si>
  <si>
    <t>Технология металлообработки на металлорежущих станках с программным управлением</t>
  </si>
  <si>
    <t>Э</t>
  </si>
  <si>
    <t>УП.01</t>
  </si>
  <si>
    <t>ДЗ</t>
  </si>
  <si>
    <t>ПП.01</t>
  </si>
  <si>
    <t>ПМ.02</t>
  </si>
  <si>
    <t>Обработка деталей на металлорежущих станках различного типа и вида (сверлильных, токарных, фрезерных, копировальных, шпоночных и шлифовальных)</t>
  </si>
  <si>
    <t>1/2/2</t>
  </si>
  <si>
    <t>МДК.02.01</t>
  </si>
  <si>
    <t>Технология обработки на металлорежущих станках</t>
  </si>
  <si>
    <t>УП.02</t>
  </si>
  <si>
    <t>ПП.02</t>
  </si>
  <si>
    <t>ФК.00</t>
  </si>
  <si>
    <t>Всего:</t>
  </si>
  <si>
    <t>7/17/8</t>
  </si>
  <si>
    <t>ГИА.00</t>
  </si>
  <si>
    <t>Государственная (итоговая) аттестация</t>
  </si>
  <si>
    <t>Консультации на учебную группу по 100 часов в год (всего 250 час.)</t>
  </si>
  <si>
    <t>дисциплин и МДК</t>
  </si>
  <si>
    <t>учебной практики</t>
  </si>
  <si>
    <t>производст.практики</t>
  </si>
  <si>
    <t>экзаменов</t>
  </si>
  <si>
    <t>дифф.зачетов</t>
  </si>
  <si>
    <t>зачетов</t>
  </si>
  <si>
    <t>государственного бюджетного профессионального образовательного учреждения</t>
  </si>
  <si>
    <t>«Златоустовский индустриальный колледж им.П.П.Аносова»</t>
  </si>
  <si>
    <t>Нормативный срок обучения – 2 года 10 месяцев</t>
  </si>
  <si>
    <t>Лаб.и практ. занятия</t>
  </si>
  <si>
    <t>Экология</t>
  </si>
  <si>
    <t>Георграфия</t>
  </si>
  <si>
    <t>Основы предпринимательства и трудоустройства на работу</t>
  </si>
  <si>
    <t xml:space="preserve">Информатика </t>
  </si>
  <si>
    <t>Профиль получаемого профессионального образования при реализации программы среднего общего образования-технический</t>
  </si>
  <si>
    <t xml:space="preserve">Консультации4 часа на 1 студента в год                                                                                                     Государственная итоговая аттестация                                                                                                                                              Выпускная квалификационная работа                                                                 </t>
  </si>
  <si>
    <t>-,-,-,-,ДЗ</t>
  </si>
  <si>
    <t>УТВЕРЖДЕНО</t>
  </si>
  <si>
    <t>Приказом ГБПОУ «ЗлатИК им.П.П.Аносова»</t>
  </si>
  <si>
    <t>№_______«_____»____________ 20 __ г.</t>
  </si>
  <si>
    <t>Технология</t>
  </si>
  <si>
    <t>Основы исследовательской деятельности</t>
  </si>
  <si>
    <t xml:space="preserve">Математика:алгебра, начала математического анализа, геометрия </t>
  </si>
  <si>
    <t>Основы безопасности жизнедеятельности</t>
  </si>
  <si>
    <t>-, -,-, Э</t>
  </si>
  <si>
    <t>-,-,-,-,-,ДЗ</t>
  </si>
  <si>
    <t>З,З, ДЗ</t>
  </si>
  <si>
    <t>-,-,Э</t>
  </si>
  <si>
    <t>по профессии среднего профессионального образования (программа подготовки квалифицированных рабочих, служащих)</t>
  </si>
  <si>
    <t xml:space="preserve"> по профессии 15.01.32 Оператор станков с программным управлением</t>
  </si>
  <si>
    <t>Иностранный язык в профессиональной деятельности</t>
  </si>
  <si>
    <t>Русский язык и летература. Русский язык.</t>
  </si>
  <si>
    <t>Русский язык и летература. Литература</t>
  </si>
  <si>
    <t>промежуточная аттестация</t>
  </si>
  <si>
    <t>Разработка управляющих программ для станков с программным числовым управлением</t>
  </si>
  <si>
    <t>ПМ.03</t>
  </si>
  <si>
    <t>МДК.03.01</t>
  </si>
  <si>
    <t>Изготовление деталей на  металлорежущих станках различного типа по стадиям технологического процесса</t>
  </si>
  <si>
    <t>Изготовление деталей на  металлорежущих станках  с программным  управлением по стадиям технологического процесса</t>
  </si>
  <si>
    <t>самостоятельная работа</t>
  </si>
  <si>
    <t>ГИА</t>
  </si>
  <si>
    <t>зачетов(ф-ра)</t>
  </si>
  <si>
    <t>-,-,-,ДЗ</t>
  </si>
  <si>
    <t>УП.03</t>
  </si>
  <si>
    <t>ПП.03</t>
  </si>
  <si>
    <t>0з/7дз/0э</t>
  </si>
  <si>
    <t>ЗЧ</t>
  </si>
  <si>
    <t>Астрономия</t>
  </si>
  <si>
    <t>-, ДЗ</t>
  </si>
  <si>
    <t>0з/11дз/3э</t>
  </si>
  <si>
    <t>консуль           тации</t>
  </si>
  <si>
    <t>экза         мены</t>
  </si>
  <si>
    <t>заче     ты</t>
  </si>
  <si>
    <t>Всего  во взаимодействии с преподавателем</t>
  </si>
  <si>
    <t>нагрузка во взаимодействии с преподавателем</t>
  </si>
  <si>
    <t xml:space="preserve"> объем образовательной программы (академических часов)</t>
  </si>
  <si>
    <t>по учебным дисциплинам и МДК</t>
  </si>
  <si>
    <t>теоретическое обучение</t>
  </si>
  <si>
    <t xml:space="preserve">промежуточная </t>
  </si>
  <si>
    <t>-, -,-, -</t>
  </si>
  <si>
    <t>-, -, З</t>
  </si>
  <si>
    <t>З,З,З</t>
  </si>
  <si>
    <t>-,-, -, З</t>
  </si>
  <si>
    <t>-,-, -, -</t>
  </si>
  <si>
    <t>ОДБ.10</t>
  </si>
  <si>
    <t>ОДБ.11</t>
  </si>
  <si>
    <t>ОДБ.12</t>
  </si>
  <si>
    <t>прак        тики</t>
  </si>
  <si>
    <t>ОДБ.13</t>
  </si>
  <si>
    <t>ОДБ.14</t>
  </si>
  <si>
    <t>З,-,-,-,-,-</t>
  </si>
  <si>
    <t>-,З, -,-, -</t>
  </si>
  <si>
    <t>ОПД01</t>
  </si>
  <si>
    <t>ОПД02</t>
  </si>
  <si>
    <t>ОПД03</t>
  </si>
  <si>
    <t>ОПД04</t>
  </si>
  <si>
    <t>ОПД05</t>
  </si>
  <si>
    <t>ОПД06</t>
  </si>
  <si>
    <t>ОПД07</t>
  </si>
  <si>
    <t>ОПД08</t>
  </si>
  <si>
    <t>-,-,-,-,З</t>
  </si>
  <si>
    <t>-,-,-,-,-</t>
  </si>
  <si>
    <t>-,З</t>
  </si>
  <si>
    <t>-,-,-,-, З</t>
  </si>
  <si>
    <t>Эм(к)</t>
  </si>
  <si>
    <t>Государственная итоговая аттестация                  (демонстационный экзамен)</t>
  </si>
  <si>
    <t>2 подгруппа иностранный язык</t>
  </si>
  <si>
    <t>2 подгруппа  иформатика</t>
  </si>
  <si>
    <t>2 подгруппа техническая графика</t>
  </si>
  <si>
    <t>2 подгруппа иностранный язык в проф. Деят-ти</t>
  </si>
  <si>
    <t>-,-,-,-</t>
  </si>
  <si>
    <t>-,-,-,-,-,-</t>
  </si>
  <si>
    <t>-,-,-,-,Э</t>
  </si>
  <si>
    <t>21(15+6)</t>
  </si>
  <si>
    <t>23(12+11)</t>
  </si>
  <si>
    <t>0з/6 дз/9э</t>
  </si>
  <si>
    <t>0з/24 дз/9э</t>
  </si>
  <si>
    <t>контрольные цифры</t>
  </si>
  <si>
    <t>17(15+2)</t>
  </si>
  <si>
    <t>24(21+3)</t>
  </si>
  <si>
    <t xml:space="preserve">17(14+3) </t>
  </si>
  <si>
    <t>2 группа</t>
  </si>
  <si>
    <t>итого</t>
  </si>
  <si>
    <t>-, -, -,-</t>
  </si>
  <si>
    <t>-</t>
  </si>
  <si>
    <t>-,-</t>
  </si>
  <si>
    <t>-,-,-,З,З</t>
  </si>
  <si>
    <t>-,-,-,Э</t>
  </si>
  <si>
    <t>-,-,-,З</t>
  </si>
  <si>
    <t>-, -,-, --,</t>
  </si>
  <si>
    <t>-,-,-,-,-,З</t>
  </si>
  <si>
    <t>образовательной программы среднего  профессионального образоваания</t>
  </si>
  <si>
    <t xml:space="preserve">Квалификации: </t>
  </si>
  <si>
    <t>1.</t>
  </si>
  <si>
    <t>производственной практики</t>
  </si>
  <si>
    <t>зачетов (физическая культура)</t>
  </si>
  <si>
    <t xml:space="preserve">2. </t>
  </si>
  <si>
    <t>План учебного процесса</t>
  </si>
  <si>
    <t>самостоятельной работы</t>
  </si>
  <si>
    <t>-,-,  З</t>
  </si>
  <si>
    <t>-, З-, -</t>
  </si>
  <si>
    <t>7з/0э</t>
  </si>
  <si>
    <t>Русский язык.</t>
  </si>
  <si>
    <t>География</t>
  </si>
  <si>
    <t>ФК</t>
  </si>
  <si>
    <t>Эм</t>
  </si>
  <si>
    <t>6 з/3э/3Эм</t>
  </si>
  <si>
    <t>24 з/6э/3Эм</t>
  </si>
  <si>
    <t>Срок получения образования  – 2 года и 10 месяцев</t>
  </si>
  <si>
    <t>(в неделях)</t>
  </si>
  <si>
    <t>(в часах)</t>
  </si>
  <si>
    <t xml:space="preserve">Сводные данные по бюджету времени </t>
  </si>
  <si>
    <t>11з,3э</t>
  </si>
  <si>
    <t>ОДБ.00</t>
  </si>
  <si>
    <t>Общеобразовательные учебные дисциплины (общие и по выбору) базовые</t>
  </si>
  <si>
    <t>-,-,3,5</t>
  </si>
  <si>
    <t>-,-,-,1</t>
  </si>
  <si>
    <t>ОДП.00</t>
  </si>
  <si>
    <t>Общеобразовательные дисциплины (общие и по выбору) профильные</t>
  </si>
  <si>
    <t>-,-,1,-</t>
  </si>
  <si>
    <t>УДД.00</t>
  </si>
  <si>
    <t>Учебные дисциплины дополнительные</t>
  </si>
  <si>
    <t>1,-,-,1</t>
  </si>
  <si>
    <t>-, -,-,-</t>
  </si>
  <si>
    <t>Государственная (итоговая) аттестация (в виде демонстрационного экзамена)</t>
  </si>
  <si>
    <t xml:space="preserve"> Общее количество консультаций на группу:  80 часов                                                       </t>
  </si>
  <si>
    <t>Государственная итоговая аттестация:</t>
  </si>
  <si>
    <t>в виде демонстрационного экзамена</t>
  </si>
  <si>
    <t>УДД.01</t>
  </si>
  <si>
    <t>УДД.02</t>
  </si>
  <si>
    <t>ОПД.07</t>
  </si>
  <si>
    <t>ОПД.01</t>
  </si>
  <si>
    <t>ОПД.03</t>
  </si>
  <si>
    <t>ОПД.04</t>
  </si>
  <si>
    <t>ОПД.05</t>
  </si>
  <si>
    <t>ОПД.06</t>
  </si>
  <si>
    <t>ОПД.02</t>
  </si>
  <si>
    <t>выпускная квалификационная работа</t>
  </si>
  <si>
    <t>-,-,-</t>
  </si>
  <si>
    <t>-, -, Э</t>
  </si>
  <si>
    <t>-,-,1,1</t>
  </si>
  <si>
    <t xml:space="preserve">16(15+1+1) </t>
  </si>
  <si>
    <t>24(17+5+2)</t>
  </si>
  <si>
    <t>всего  часов УД и МДК</t>
  </si>
  <si>
    <t>всего  часов УП и ПП</t>
  </si>
  <si>
    <t>Всего часов учебных циклов ПКРС</t>
  </si>
  <si>
    <t>26(12+13+1)</t>
  </si>
  <si>
    <t>15(12+1+2)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</si>
</sst>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i/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i/>
      <sz val="12"/>
      <color indexed="60"/>
      <name val="Times New Roman"/>
      <family val="1"/>
    </font>
    <font>
      <i/>
      <sz val="12"/>
      <color indexed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i/>
      <sz val="12"/>
      <color rgb="FFC00000"/>
      <name val="Times New Roman"/>
      <family val="1"/>
    </font>
    <font>
      <i/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right" vertical="center" wrapText="1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horizontal="left" vertical="center" wrapText="1"/>
    </xf>
    <xf numFmtId="0" fontId="57" fillId="10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left" vertical="center" wrapText="1"/>
    </xf>
    <xf numFmtId="49" fontId="1" fillId="12" borderId="10" xfId="0" applyNumberFormat="1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 vertical="center"/>
    </xf>
    <xf numFmtId="0" fontId="57" fillId="12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left" vertical="center" wrapText="1"/>
    </xf>
    <xf numFmtId="0" fontId="1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 wrapText="1"/>
    </xf>
    <xf numFmtId="0" fontId="1" fillId="41" borderId="10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40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center"/>
    </xf>
    <xf numFmtId="49" fontId="59" fillId="41" borderId="10" xfId="0" applyNumberFormat="1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/>
    </xf>
    <xf numFmtId="0" fontId="1" fillId="44" borderId="1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left" vertical="center" wrapText="1"/>
    </xf>
    <xf numFmtId="49" fontId="1" fillId="44" borderId="10" xfId="0" applyNumberFormat="1" applyFont="1" applyFill="1" applyBorder="1" applyAlignment="1">
      <alignment horizontal="center"/>
    </xf>
    <xf numFmtId="0" fontId="60" fillId="44" borderId="10" xfId="0" applyFont="1" applyFill="1" applyBorder="1" applyAlignment="1">
      <alignment horizontal="center" vertical="center"/>
    </xf>
    <xf numFmtId="0" fontId="11" fillId="44" borderId="10" xfId="0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40" borderId="0" xfId="0" applyFont="1" applyFill="1" applyAlignment="1">
      <alignment/>
    </xf>
    <xf numFmtId="0" fontId="3" fillId="45" borderId="10" xfId="0" applyFont="1" applyFill="1" applyBorder="1" applyAlignment="1">
      <alignment horizontal="center" vertical="center"/>
    </xf>
    <xf numFmtId="0" fontId="3" fillId="45" borderId="10" xfId="0" applyFont="1" applyFill="1" applyBorder="1" applyAlignment="1">
      <alignment horizontal="left" vertical="center" wrapText="1"/>
    </xf>
    <xf numFmtId="49" fontId="3" fillId="46" borderId="10" xfId="0" applyNumberFormat="1" applyFont="1" applyFill="1" applyBorder="1" applyAlignment="1">
      <alignment horizontal="center"/>
    </xf>
    <xf numFmtId="0" fontId="60" fillId="45" borderId="10" xfId="0" applyFont="1" applyFill="1" applyBorder="1" applyAlignment="1">
      <alignment horizontal="center" vertical="center"/>
    </xf>
    <xf numFmtId="0" fontId="60" fillId="46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/>
    </xf>
    <xf numFmtId="49" fontId="57" fillId="41" borderId="16" xfId="0" applyNumberFormat="1" applyFont="1" applyFill="1" applyBorder="1" applyAlignment="1">
      <alignment horizontal="center"/>
    </xf>
    <xf numFmtId="0" fontId="57" fillId="39" borderId="16" xfId="0" applyFont="1" applyFill="1" applyBorder="1" applyAlignment="1">
      <alignment horizontal="center" vertical="center"/>
    </xf>
    <xf numFmtId="0" fontId="57" fillId="39" borderId="17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57" fillId="39" borderId="18" xfId="0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horizontal="left" vertical="center" wrapText="1"/>
    </xf>
    <xf numFmtId="49" fontId="13" fillId="41" borderId="16" xfId="0" applyNumberFormat="1" applyFont="1" applyFill="1" applyBorder="1" applyAlignment="1">
      <alignment horizontal="center"/>
    </xf>
    <xf numFmtId="0" fontId="3" fillId="48" borderId="10" xfId="0" applyFont="1" applyFill="1" applyBorder="1" applyAlignment="1">
      <alignment horizontal="right" vertical="center" wrapText="1"/>
    </xf>
    <xf numFmtId="0" fontId="3" fillId="48" borderId="17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left" vertical="center" wrapText="1"/>
    </xf>
    <xf numFmtId="0" fontId="3" fillId="40" borderId="0" xfId="0" applyFont="1" applyFill="1" applyBorder="1" applyAlignment="1">
      <alignment horizontal="left" vertical="center" wrapText="1"/>
    </xf>
    <xf numFmtId="0" fontId="3" fillId="40" borderId="19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43" borderId="10" xfId="0" applyFont="1" applyFill="1" applyBorder="1" applyAlignment="1">
      <alignment vertical="center"/>
    </xf>
    <xf numFmtId="49" fontId="1" fillId="43" borderId="10" xfId="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>
      <alignment horizontal="center" vertical="center"/>
    </xf>
    <xf numFmtId="49" fontId="1" fillId="43" borderId="13" xfId="0" applyNumberFormat="1" applyFont="1" applyFill="1" applyBorder="1" applyAlignment="1">
      <alignment horizontal="center" vertical="center"/>
    </xf>
    <xf numFmtId="0" fontId="61" fillId="49" borderId="11" xfId="0" applyFont="1" applyFill="1" applyBorder="1" applyAlignment="1">
      <alignment horizontal="left" vertical="center" wrapText="1"/>
    </xf>
    <xf numFmtId="0" fontId="13" fillId="49" borderId="17" xfId="0" applyFont="1" applyFill="1" applyBorder="1" applyAlignment="1">
      <alignment horizontal="center" vertical="center"/>
    </xf>
    <xf numFmtId="0" fontId="13" fillId="49" borderId="18" xfId="0" applyFont="1" applyFill="1" applyBorder="1" applyAlignment="1">
      <alignment horizontal="center" vertical="center"/>
    </xf>
    <xf numFmtId="0" fontId="57" fillId="49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48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49" fontId="1" fillId="10" borderId="10" xfId="0" applyNumberFormat="1" applyFont="1" applyFill="1" applyBorder="1" applyAlignment="1">
      <alignment vertical="center"/>
    </xf>
    <xf numFmtId="49" fontId="1" fillId="12" borderId="10" xfId="0" applyNumberFormat="1" applyFont="1" applyFill="1" applyBorder="1" applyAlignment="1">
      <alignment vertical="center"/>
    </xf>
    <xf numFmtId="0" fontId="1" fillId="44" borderId="10" xfId="0" applyFont="1" applyFill="1" applyBorder="1" applyAlignment="1">
      <alignment vertical="center" wrapText="1"/>
    </xf>
    <xf numFmtId="0" fontId="3" fillId="45" borderId="10" xfId="0" applyFont="1" applyFill="1" applyBorder="1" applyAlignment="1">
      <alignment vertical="center" wrapText="1"/>
    </xf>
    <xf numFmtId="49" fontId="1" fillId="44" borderId="10" xfId="0" applyNumberFormat="1" applyFont="1" applyFill="1" applyBorder="1" applyAlignment="1">
      <alignment vertical="center"/>
    </xf>
    <xf numFmtId="49" fontId="3" fillId="46" borderId="10" xfId="0" applyNumberFormat="1" applyFont="1" applyFill="1" applyBorder="1" applyAlignment="1">
      <alignment vertical="center"/>
    </xf>
    <xf numFmtId="0" fontId="1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0" fontId="13" fillId="44" borderId="10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horizontal="center" vertical="center"/>
    </xf>
    <xf numFmtId="0" fontId="13" fillId="46" borderId="10" xfId="0" applyFont="1" applyFill="1" applyBorder="1" applyAlignment="1">
      <alignment horizontal="center" vertical="center"/>
    </xf>
    <xf numFmtId="0" fontId="13" fillId="47" borderId="10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left" vertical="center" wrapText="1"/>
    </xf>
    <xf numFmtId="0" fontId="1" fillId="40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 vertical="center"/>
    </xf>
    <xf numFmtId="0" fontId="3" fillId="50" borderId="10" xfId="0" applyFont="1" applyFill="1" applyBorder="1" applyAlignment="1">
      <alignment horizontal="center" vertical="center"/>
    </xf>
    <xf numFmtId="0" fontId="3" fillId="50" borderId="10" xfId="0" applyFont="1" applyFill="1" applyBorder="1" applyAlignment="1">
      <alignment vertical="center" wrapText="1"/>
    </xf>
    <xf numFmtId="0" fontId="13" fillId="50" borderId="10" xfId="0" applyFont="1" applyFill="1" applyBorder="1" applyAlignment="1">
      <alignment horizontal="center" vertical="center"/>
    </xf>
    <xf numFmtId="0" fontId="15" fillId="51" borderId="10" xfId="0" applyFont="1" applyFill="1" applyBorder="1" applyAlignment="1">
      <alignment horizontal="center" vertical="center"/>
    </xf>
    <xf numFmtId="0" fontId="15" fillId="51" borderId="10" xfId="0" applyFont="1" applyFill="1" applyBorder="1" applyAlignment="1">
      <alignment wrapText="1"/>
    </xf>
    <xf numFmtId="49" fontId="15" fillId="50" borderId="10" xfId="0" applyNumberFormat="1" applyFont="1" applyFill="1" applyBorder="1" applyAlignment="1">
      <alignment horizontal="center" vertical="center"/>
    </xf>
    <xf numFmtId="0" fontId="15" fillId="50" borderId="10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vertical="center" wrapText="1"/>
    </xf>
    <xf numFmtId="0" fontId="15" fillId="12" borderId="10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vertical="center"/>
    </xf>
    <xf numFmtId="49" fontId="1" fillId="12" borderId="10" xfId="0" applyNumberFormat="1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vertical="center" wrapText="1"/>
    </xf>
    <xf numFmtId="49" fontId="3" fillId="41" borderId="13" xfId="0" applyNumberFormat="1" applyFont="1" applyFill="1" applyBorder="1" applyAlignment="1">
      <alignment vertical="center"/>
    </xf>
    <xf numFmtId="0" fontId="13" fillId="40" borderId="10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left" vertical="center" wrapText="1"/>
    </xf>
    <xf numFmtId="0" fontId="3" fillId="40" borderId="21" xfId="0" applyFont="1" applyFill="1" applyBorder="1" applyAlignment="1">
      <alignment vertical="center" wrapText="1"/>
    </xf>
    <xf numFmtId="0" fontId="3" fillId="40" borderId="0" xfId="0" applyFont="1" applyFill="1" applyBorder="1" applyAlignment="1">
      <alignment vertical="center" wrapText="1"/>
    </xf>
    <xf numFmtId="0" fontId="3" fillId="40" borderId="22" xfId="0" applyFont="1" applyFill="1" applyBorder="1" applyAlignment="1">
      <alignment vertical="center" wrapText="1"/>
    </xf>
    <xf numFmtId="0" fontId="3" fillId="40" borderId="23" xfId="0" applyFont="1" applyFill="1" applyBorder="1" applyAlignment="1">
      <alignment vertical="center"/>
    </xf>
    <xf numFmtId="0" fontId="3" fillId="40" borderId="24" xfId="0" applyFont="1" applyFill="1" applyBorder="1" applyAlignment="1">
      <alignment vertical="center"/>
    </xf>
    <xf numFmtId="0" fontId="3" fillId="40" borderId="18" xfId="0" applyFont="1" applyFill="1" applyBorder="1" applyAlignment="1">
      <alignment vertical="center"/>
    </xf>
    <xf numFmtId="0" fontId="3" fillId="40" borderId="21" xfId="0" applyFont="1" applyFill="1" applyBorder="1" applyAlignment="1">
      <alignment vertical="center"/>
    </xf>
    <xf numFmtId="0" fontId="3" fillId="40" borderId="0" xfId="0" applyFont="1" applyFill="1" applyBorder="1" applyAlignment="1">
      <alignment vertical="center"/>
    </xf>
    <xf numFmtId="0" fontId="3" fillId="40" borderId="22" xfId="0" applyFont="1" applyFill="1" applyBorder="1" applyAlignment="1">
      <alignment vertical="center"/>
    </xf>
    <xf numFmtId="0" fontId="3" fillId="45" borderId="10" xfId="0" applyFont="1" applyFill="1" applyBorder="1" applyAlignment="1">
      <alignment horizontal="left" vertical="center" wrapText="1"/>
    </xf>
    <xf numFmtId="49" fontId="10" fillId="12" borderId="10" xfId="0" applyNumberFormat="1" applyFont="1" applyFill="1" applyBorder="1" applyAlignment="1">
      <alignment horizontal="center" vertical="center"/>
    </xf>
    <xf numFmtId="49" fontId="10" fillId="12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/>
    </xf>
    <xf numFmtId="49" fontId="60" fillId="41" borderId="10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40" borderId="10" xfId="0" applyFont="1" applyFill="1" applyBorder="1" applyAlignment="1">
      <alignment horizontal="center" vertical="center" textRotation="1" wrapText="1"/>
    </xf>
    <xf numFmtId="49" fontId="3" fillId="50" borderId="11" xfId="0" applyNumberFormat="1" applyFont="1" applyFill="1" applyBorder="1" applyAlignment="1">
      <alignment horizontal="center" vertical="center"/>
    </xf>
    <xf numFmtId="49" fontId="3" fillId="5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1" fillId="40" borderId="10" xfId="0" applyFont="1" applyFill="1" applyBorder="1" applyAlignment="1">
      <alignment horizontal="center" vertical="center" wrapText="1"/>
    </xf>
    <xf numFmtId="49" fontId="3" fillId="52" borderId="11" xfId="0" applyNumberFormat="1" applyFont="1" applyFill="1" applyBorder="1" applyAlignment="1">
      <alignment horizontal="center" vertical="center"/>
    </xf>
    <xf numFmtId="49" fontId="3" fillId="52" borderId="13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textRotation="90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left" vertical="center" wrapText="1"/>
    </xf>
    <xf numFmtId="0" fontId="3" fillId="40" borderId="24" xfId="0" applyFont="1" applyFill="1" applyBorder="1" applyAlignment="1">
      <alignment horizontal="left" vertical="center" wrapText="1"/>
    </xf>
    <xf numFmtId="0" fontId="3" fillId="40" borderId="18" xfId="0" applyFont="1" applyFill="1" applyBorder="1" applyAlignment="1">
      <alignment horizontal="left" vertical="center" wrapText="1"/>
    </xf>
    <xf numFmtId="49" fontId="1" fillId="10" borderId="17" xfId="0" applyNumberFormat="1" applyFont="1" applyFill="1" applyBorder="1" applyAlignment="1">
      <alignment horizontal="center" vertical="center"/>
    </xf>
    <xf numFmtId="49" fontId="1" fillId="10" borderId="26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 vertical="center"/>
    </xf>
    <xf numFmtId="49" fontId="3" fillId="37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1" fillId="40" borderId="34" xfId="0" applyFont="1" applyFill="1" applyBorder="1" applyAlignment="1">
      <alignment horizontal="center" vertical="center"/>
    </xf>
    <xf numFmtId="0" fontId="1" fillId="40" borderId="35" xfId="0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3" xfId="0" applyNumberFormat="1" applyFont="1" applyFill="1" applyBorder="1" applyAlignment="1">
      <alignment horizontal="center"/>
    </xf>
    <xf numFmtId="49" fontId="3" fillId="52" borderId="23" xfId="0" applyNumberFormat="1" applyFont="1" applyFill="1" applyBorder="1" applyAlignment="1">
      <alignment horizontal="center"/>
    </xf>
    <xf numFmtId="49" fontId="3" fillId="52" borderId="18" xfId="0" applyNumberFormat="1" applyFont="1" applyFill="1" applyBorder="1" applyAlignment="1">
      <alignment horizontal="center"/>
    </xf>
    <xf numFmtId="0" fontId="3" fillId="40" borderId="0" xfId="0" applyFont="1" applyFill="1" applyBorder="1" applyAlignment="1">
      <alignment horizontal="left" vertical="center" wrapText="1"/>
    </xf>
    <xf numFmtId="0" fontId="3" fillId="40" borderId="21" xfId="0" applyFont="1" applyFill="1" applyBorder="1" applyAlignment="1">
      <alignment horizontal="left" vertical="center" wrapText="1"/>
    </xf>
    <xf numFmtId="0" fontId="3" fillId="40" borderId="25" xfId="0" applyFont="1" applyFill="1" applyBorder="1" applyAlignment="1">
      <alignment horizontal="left" vertical="center" wrapText="1"/>
    </xf>
    <xf numFmtId="0" fontId="3" fillId="40" borderId="20" xfId="0" applyFont="1" applyFill="1" applyBorder="1" applyAlignment="1">
      <alignment horizontal="left" vertical="center" wrapText="1"/>
    </xf>
    <xf numFmtId="0" fontId="1" fillId="40" borderId="34" xfId="0" applyFont="1" applyFill="1" applyBorder="1" applyAlignment="1">
      <alignment horizontal="center" vertical="center" wrapText="1"/>
    </xf>
    <xf numFmtId="0" fontId="1" fillId="40" borderId="35" xfId="0" applyFont="1" applyFill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 vertical="center" textRotation="1" wrapText="1"/>
    </xf>
    <xf numFmtId="0" fontId="2" fillId="40" borderId="35" xfId="0" applyFont="1" applyFill="1" applyBorder="1" applyAlignment="1">
      <alignment horizontal="center" vertical="center" textRotation="1" wrapText="1"/>
    </xf>
    <xf numFmtId="0" fontId="1" fillId="40" borderId="34" xfId="0" applyFont="1" applyFill="1" applyBorder="1" applyAlignment="1">
      <alignment horizontal="center" vertical="center"/>
    </xf>
    <xf numFmtId="0" fontId="1" fillId="40" borderId="3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13" fillId="50" borderId="11" xfId="0" applyFont="1" applyFill="1" applyBorder="1" applyAlignment="1">
      <alignment horizontal="center" vertical="center"/>
    </xf>
    <xf numFmtId="0" fontId="15" fillId="5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1" fillId="42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13" fillId="44" borderId="11" xfId="0" applyFont="1" applyFill="1" applyBorder="1" applyAlignment="1">
      <alignment horizontal="center" vertical="center"/>
    </xf>
    <xf numFmtId="0" fontId="13" fillId="47" borderId="11" xfId="0" applyFont="1" applyFill="1" applyBorder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3" fillId="48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40" borderId="26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3" fillId="50" borderId="39" xfId="0" applyFont="1" applyFill="1" applyBorder="1" applyAlignment="1">
      <alignment horizontal="center" vertical="center"/>
    </xf>
    <xf numFmtId="0" fontId="13" fillId="50" borderId="40" xfId="0" applyFont="1" applyFill="1" applyBorder="1" applyAlignment="1">
      <alignment horizontal="center" vertical="center"/>
    </xf>
    <xf numFmtId="0" fontId="15" fillId="50" borderId="39" xfId="0" applyFont="1" applyFill="1" applyBorder="1" applyAlignment="1">
      <alignment horizontal="center" vertical="center"/>
    </xf>
    <xf numFmtId="0" fontId="15" fillId="50" borderId="4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5" fillId="12" borderId="39" xfId="0" applyFont="1" applyFill="1" applyBorder="1" applyAlignment="1">
      <alignment horizontal="center" vertical="center"/>
    </xf>
    <xf numFmtId="0" fontId="15" fillId="12" borderId="40" xfId="0" applyFont="1" applyFill="1" applyBorder="1" applyAlignment="1">
      <alignment horizontal="center" vertical="center"/>
    </xf>
    <xf numFmtId="0" fontId="1" fillId="40" borderId="39" xfId="0" applyFont="1" applyFill="1" applyBorder="1" applyAlignment="1">
      <alignment horizontal="center"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3" fillId="41" borderId="40" xfId="0" applyFont="1" applyFill="1" applyBorder="1" applyAlignment="1">
      <alignment horizontal="center" vertical="center"/>
    </xf>
    <xf numFmtId="0" fontId="1" fillId="40" borderId="40" xfId="0" applyFont="1" applyFill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2" fillId="41" borderId="39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1" fillId="10" borderId="39" xfId="0" applyFont="1" applyFill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11" fillId="12" borderId="39" xfId="0" applyFont="1" applyFill="1" applyBorder="1" applyAlignment="1">
      <alignment horizontal="center" vertical="center"/>
    </xf>
    <xf numFmtId="0" fontId="1" fillId="12" borderId="40" xfId="0" applyFont="1" applyFill="1" applyBorder="1" applyAlignment="1">
      <alignment horizontal="center" vertical="center"/>
    </xf>
    <xf numFmtId="0" fontId="13" fillId="38" borderId="39" xfId="0" applyFont="1" applyFill="1" applyBorder="1" applyAlignment="1">
      <alignment horizontal="center" vertical="center"/>
    </xf>
    <xf numFmtId="0" fontId="13" fillId="38" borderId="40" xfId="0" applyFont="1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13" fillId="11" borderId="39" xfId="0" applyFont="1" applyFill="1" applyBorder="1" applyAlignment="1">
      <alignment horizontal="center" vertical="center"/>
    </xf>
    <xf numFmtId="0" fontId="13" fillId="11" borderId="40" xfId="0" applyFont="1" applyFill="1" applyBorder="1" applyAlignment="1">
      <alignment horizontal="center" vertical="center"/>
    </xf>
    <xf numFmtId="0" fontId="13" fillId="44" borderId="39" xfId="0" applyFont="1" applyFill="1" applyBorder="1" applyAlignment="1">
      <alignment horizontal="center" vertical="center"/>
    </xf>
    <xf numFmtId="0" fontId="13" fillId="44" borderId="40" xfId="0" applyFont="1" applyFill="1" applyBorder="1" applyAlignment="1">
      <alignment horizontal="center" vertical="center"/>
    </xf>
    <xf numFmtId="0" fontId="13" fillId="46" borderId="39" xfId="0" applyFont="1" applyFill="1" applyBorder="1" applyAlignment="1">
      <alignment horizontal="center" vertical="center"/>
    </xf>
    <xf numFmtId="0" fontId="13" fillId="46" borderId="40" xfId="0" applyFont="1" applyFill="1" applyBorder="1" applyAlignment="1">
      <alignment horizontal="center" vertical="center"/>
    </xf>
    <xf numFmtId="0" fontId="13" fillId="41" borderId="39" xfId="0" applyFont="1" applyFill="1" applyBorder="1" applyAlignment="1">
      <alignment horizontal="center" vertical="center"/>
    </xf>
    <xf numFmtId="0" fontId="13" fillId="41" borderId="40" xfId="0" applyFont="1" applyFill="1" applyBorder="1" applyAlignment="1">
      <alignment horizontal="center" vertical="center"/>
    </xf>
    <xf numFmtId="0" fontId="3" fillId="48" borderId="41" xfId="0" applyFont="1" applyFill="1" applyBorder="1" applyAlignment="1">
      <alignment horizontal="center" vertical="center"/>
    </xf>
    <xf numFmtId="0" fontId="3" fillId="48" borderId="42" xfId="0" applyFont="1" applyFill="1" applyBorder="1" applyAlignment="1">
      <alignment horizontal="center" vertical="center"/>
    </xf>
    <xf numFmtId="0" fontId="3" fillId="48" borderId="43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75" zoomScaleSheetLayoutView="75" zoomScalePageLayoutView="0" workbookViewId="0" topLeftCell="A28">
      <selection activeCell="C19" sqref="C19:N19"/>
    </sheetView>
  </sheetViews>
  <sheetFormatPr defaultColWidth="11.57421875" defaultRowHeight="12.75"/>
  <cols>
    <col min="1" max="1" width="11.57421875" style="1" customWidth="1"/>
    <col min="2" max="2" width="67.57421875" style="1" customWidth="1"/>
    <col min="3" max="3" width="17.00390625" style="1" customWidth="1"/>
    <col min="4" max="4" width="7.7109375" style="1" customWidth="1"/>
    <col min="5" max="5" width="7.8515625" style="1" customWidth="1"/>
    <col min="6" max="6" width="11.28125" style="1" customWidth="1"/>
    <col min="7" max="7" width="7.57421875" style="1" customWidth="1"/>
    <col min="8" max="8" width="5.8515625" style="1" customWidth="1"/>
    <col min="9" max="9" width="9.7109375" style="1" customWidth="1"/>
    <col min="10" max="10" width="9.140625" style="1" customWidth="1"/>
    <col min="11" max="11" width="7.57421875" style="1" customWidth="1"/>
    <col min="12" max="12" width="6.7109375" style="1" customWidth="1"/>
    <col min="13" max="13" width="6.57421875" style="1" customWidth="1"/>
    <col min="14" max="14" width="7.00390625" style="1" customWidth="1"/>
    <col min="15" max="16384" width="11.57421875" style="1" customWidth="1"/>
  </cols>
  <sheetData>
    <row r="1" spans="1:13" ht="15.75">
      <c r="A1" s="2"/>
      <c r="B1" s="3"/>
      <c r="C1" s="3"/>
      <c r="D1" s="3"/>
      <c r="E1" s="3"/>
      <c r="F1" s="3"/>
      <c r="G1" s="3"/>
      <c r="H1" s="4" t="s">
        <v>0</v>
      </c>
      <c r="I1" s="3"/>
      <c r="J1" s="3"/>
      <c r="K1" s="3"/>
      <c r="L1" s="3"/>
      <c r="M1" s="3"/>
    </row>
    <row r="2" spans="1:13" ht="15.75">
      <c r="A2" s="2"/>
      <c r="B2" s="3"/>
      <c r="C2" s="3"/>
      <c r="D2" s="3"/>
      <c r="E2" s="3"/>
      <c r="F2" s="3"/>
      <c r="G2" s="3"/>
      <c r="H2" s="4" t="s">
        <v>1</v>
      </c>
      <c r="I2" s="3"/>
      <c r="J2" s="3"/>
      <c r="K2" s="3"/>
      <c r="L2" s="3"/>
      <c r="M2" s="3"/>
    </row>
    <row r="3" spans="1:13" ht="15.75">
      <c r="A3" s="2"/>
      <c r="B3" s="3"/>
      <c r="C3" s="3"/>
      <c r="D3" s="3"/>
      <c r="E3" s="3"/>
      <c r="F3" s="3"/>
      <c r="G3" s="3"/>
      <c r="H3" s="4" t="s">
        <v>2</v>
      </c>
      <c r="I3" s="3"/>
      <c r="J3" s="3"/>
      <c r="K3" s="3"/>
      <c r="L3" s="3"/>
      <c r="M3" s="3"/>
    </row>
    <row r="4" spans="1:13" ht="15.75">
      <c r="A4" s="2"/>
      <c r="B4" s="3"/>
      <c r="C4" s="3"/>
      <c r="D4" s="3"/>
      <c r="E4" s="3"/>
      <c r="F4" s="3"/>
      <c r="G4" s="3"/>
      <c r="H4" s="4" t="s">
        <v>3</v>
      </c>
      <c r="I4" s="3"/>
      <c r="J4" s="3"/>
      <c r="K4" s="3"/>
      <c r="L4" s="3"/>
      <c r="M4" s="3"/>
    </row>
    <row r="5" spans="1:13" ht="15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5.75">
      <c r="A6" s="211" t="s">
        <v>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ht="15.7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14" ht="15.7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14" ht="15.75">
      <c r="A9" s="212" t="s">
        <v>5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</row>
    <row r="10" spans="1:14" ht="15.75">
      <c r="A10" s="212" t="s">
        <v>6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</row>
    <row r="11" spans="1:14" ht="15.75">
      <c r="A11" s="213" t="s">
        <v>7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</row>
    <row r="12" spans="1:14" ht="15.75">
      <c r="A12" s="212" t="s">
        <v>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</row>
    <row r="13" spans="1:14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2" ht="15.75">
      <c r="A14" s="3"/>
      <c r="B14" s="2"/>
      <c r="C14" s="4" t="s">
        <v>9</v>
      </c>
      <c r="D14" s="1" t="s">
        <v>10</v>
      </c>
      <c r="E14" s="2"/>
      <c r="F14" s="3"/>
      <c r="G14" s="3"/>
      <c r="I14" s="3"/>
      <c r="J14" s="3"/>
      <c r="K14" s="3"/>
      <c r="L14" s="3"/>
    </row>
    <row r="15" spans="1:12" ht="15.75">
      <c r="A15" s="3"/>
      <c r="B15" s="2"/>
      <c r="D15" s="4" t="s">
        <v>11</v>
      </c>
      <c r="F15" s="5"/>
      <c r="G15" s="5"/>
      <c r="I15" s="6"/>
      <c r="J15" s="3"/>
      <c r="K15" s="3"/>
      <c r="L15" s="3"/>
    </row>
    <row r="16" spans="1:12" ht="15.75">
      <c r="A16" s="3"/>
      <c r="B16" s="2"/>
      <c r="C16" s="1" t="s">
        <v>12</v>
      </c>
      <c r="D16" s="2"/>
      <c r="E16" s="2"/>
      <c r="F16" s="3"/>
      <c r="G16" s="3"/>
      <c r="I16" s="3"/>
      <c r="J16" s="3"/>
      <c r="K16" s="3"/>
      <c r="L16" s="3"/>
    </row>
    <row r="17" spans="1:12" ht="15.75">
      <c r="A17" s="3"/>
      <c r="B17" s="2"/>
      <c r="C17" s="1" t="s">
        <v>13</v>
      </c>
      <c r="D17" s="2"/>
      <c r="E17" s="2"/>
      <c r="F17" s="3"/>
      <c r="G17" s="3"/>
      <c r="I17" s="3"/>
      <c r="J17" s="3"/>
      <c r="K17" s="3"/>
      <c r="L17" s="3"/>
    </row>
    <row r="18" spans="1:12" ht="15.75">
      <c r="A18" s="3"/>
      <c r="B18" s="2"/>
      <c r="C18" s="1" t="s">
        <v>14</v>
      </c>
      <c r="D18" s="2"/>
      <c r="E18" s="2"/>
      <c r="F18" s="3"/>
      <c r="G18" s="3"/>
      <c r="I18" s="3"/>
      <c r="J18" s="3"/>
      <c r="K18" s="3"/>
      <c r="L18" s="3"/>
    </row>
    <row r="19" spans="1:14" ht="30.75" customHeight="1">
      <c r="A19" s="3"/>
      <c r="B19" s="2"/>
      <c r="C19" s="214" t="s">
        <v>15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</row>
    <row r="20" spans="1:14" ht="25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3"/>
      <c r="C21" s="3"/>
      <c r="D21" s="7" t="s">
        <v>16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46.5" customHeight="1">
      <c r="A23" s="3"/>
      <c r="B23" s="3"/>
      <c r="C23" s="8" t="s">
        <v>17</v>
      </c>
      <c r="D23" s="215" t="s">
        <v>18</v>
      </c>
      <c r="E23" s="215"/>
      <c r="F23" s="8" t="s">
        <v>19</v>
      </c>
      <c r="G23" s="9" t="s">
        <v>20</v>
      </c>
      <c r="H23" s="215" t="s">
        <v>21</v>
      </c>
      <c r="I23" s="215"/>
      <c r="J23" s="215" t="s">
        <v>22</v>
      </c>
      <c r="K23" s="215"/>
      <c r="L23" s="215" t="s">
        <v>23</v>
      </c>
      <c r="M23" s="215"/>
      <c r="N23" s="8" t="s">
        <v>24</v>
      </c>
    </row>
    <row r="24" spans="1:14" ht="15.75">
      <c r="A24" s="3"/>
      <c r="B24" s="3"/>
      <c r="C24" s="10" t="s">
        <v>25</v>
      </c>
      <c r="D24" s="216">
        <v>40</v>
      </c>
      <c r="E24" s="216"/>
      <c r="F24" s="10"/>
      <c r="G24" s="10"/>
      <c r="H24" s="216"/>
      <c r="I24" s="216"/>
      <c r="J24" s="216"/>
      <c r="K24" s="216"/>
      <c r="L24" s="216">
        <v>12</v>
      </c>
      <c r="M24" s="216"/>
      <c r="N24" s="10">
        <v>52</v>
      </c>
    </row>
    <row r="25" spans="1:14" ht="15.75">
      <c r="A25" s="3"/>
      <c r="B25" s="3"/>
      <c r="C25" s="10" t="s">
        <v>26</v>
      </c>
      <c r="D25" s="216">
        <v>22</v>
      </c>
      <c r="E25" s="216"/>
      <c r="F25" s="10">
        <v>7</v>
      </c>
      <c r="G25" s="10">
        <v>10</v>
      </c>
      <c r="H25" s="216">
        <v>1</v>
      </c>
      <c r="I25" s="216"/>
      <c r="J25" s="216"/>
      <c r="K25" s="216"/>
      <c r="L25" s="216">
        <v>12</v>
      </c>
      <c r="M25" s="216"/>
      <c r="N25" s="10">
        <v>52</v>
      </c>
    </row>
    <row r="26" spans="1:14" ht="15.75">
      <c r="A26" s="3"/>
      <c r="B26" s="3"/>
      <c r="C26" s="10" t="s">
        <v>27</v>
      </c>
      <c r="D26" s="216">
        <v>4</v>
      </c>
      <c r="E26" s="216"/>
      <c r="F26" s="10">
        <v>4</v>
      </c>
      <c r="G26" s="10">
        <v>9</v>
      </c>
      <c r="H26" s="216"/>
      <c r="I26" s="216"/>
      <c r="J26" s="216">
        <v>2</v>
      </c>
      <c r="K26" s="216"/>
      <c r="L26" s="216">
        <v>2</v>
      </c>
      <c r="M26" s="216"/>
      <c r="N26" s="10">
        <v>21</v>
      </c>
    </row>
    <row r="27" spans="1:14" ht="15.75">
      <c r="A27" s="3"/>
      <c r="B27" s="3"/>
      <c r="C27" s="11" t="s">
        <v>28</v>
      </c>
      <c r="D27" s="217">
        <f>SUM(D24:D26)</f>
        <v>66</v>
      </c>
      <c r="E27" s="217"/>
      <c r="F27" s="11">
        <f>SUM(F24:F26)</f>
        <v>11</v>
      </c>
      <c r="G27" s="11">
        <v>19</v>
      </c>
      <c r="H27" s="217">
        <f>SUM(H25:H26)</f>
        <v>1</v>
      </c>
      <c r="I27" s="217"/>
      <c r="J27" s="217">
        <f>SUM(J26)</f>
        <v>2</v>
      </c>
      <c r="K27" s="217"/>
      <c r="L27" s="217">
        <f>SUM(L24:L26)</f>
        <v>26</v>
      </c>
      <c r="M27" s="217"/>
      <c r="N27" s="11">
        <v>125</v>
      </c>
    </row>
    <row r="28" spans="1:14" ht="15.7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30.75" customHeight="1">
      <c r="A29" s="218" t="s">
        <v>29</v>
      </c>
      <c r="B29" s="219" t="s">
        <v>30</v>
      </c>
      <c r="C29" s="217" t="s">
        <v>31</v>
      </c>
      <c r="D29" s="218" t="s">
        <v>32</v>
      </c>
      <c r="E29" s="218"/>
      <c r="F29" s="218"/>
      <c r="G29" s="218"/>
      <c r="H29" s="218"/>
      <c r="I29" s="217" t="s">
        <v>33</v>
      </c>
      <c r="J29" s="217"/>
      <c r="K29" s="217"/>
      <c r="L29" s="217"/>
      <c r="M29" s="217"/>
      <c r="N29" s="217"/>
    </row>
    <row r="30" spans="1:14" ht="15.75" customHeight="1">
      <c r="A30" s="218"/>
      <c r="B30" s="219"/>
      <c r="C30" s="219"/>
      <c r="D30" s="220" t="s">
        <v>34</v>
      </c>
      <c r="E30" s="221" t="s">
        <v>35</v>
      </c>
      <c r="F30" s="222" t="s">
        <v>36</v>
      </c>
      <c r="G30" s="222"/>
      <c r="H30" s="222"/>
      <c r="I30" s="223" t="s">
        <v>37</v>
      </c>
      <c r="J30" s="223"/>
      <c r="K30" s="223" t="s">
        <v>38</v>
      </c>
      <c r="L30" s="223"/>
      <c r="M30" s="223" t="s">
        <v>39</v>
      </c>
      <c r="N30" s="223"/>
    </row>
    <row r="31" spans="1:14" ht="15.75" customHeight="1">
      <c r="A31" s="218"/>
      <c r="B31" s="219"/>
      <c r="C31" s="219"/>
      <c r="D31" s="220"/>
      <c r="E31" s="220"/>
      <c r="F31" s="217" t="s">
        <v>40</v>
      </c>
      <c r="G31" s="223" t="s">
        <v>41</v>
      </c>
      <c r="H31" s="223"/>
      <c r="I31" s="223" t="s">
        <v>42</v>
      </c>
      <c r="J31" s="223"/>
      <c r="K31" s="223" t="s">
        <v>42</v>
      </c>
      <c r="L31" s="223"/>
      <c r="M31" s="223" t="s">
        <v>42</v>
      </c>
      <c r="N31" s="223"/>
    </row>
    <row r="32" spans="1:14" ht="15.75" customHeight="1">
      <c r="A32" s="218"/>
      <c r="B32" s="219"/>
      <c r="C32" s="219"/>
      <c r="D32" s="220"/>
      <c r="E32" s="220"/>
      <c r="F32" s="217"/>
      <c r="G32" s="224" t="s">
        <v>43</v>
      </c>
      <c r="H32" s="224" t="s">
        <v>44</v>
      </c>
      <c r="I32" s="15">
        <v>1</v>
      </c>
      <c r="J32" s="15">
        <v>2</v>
      </c>
      <c r="K32" s="15">
        <v>3</v>
      </c>
      <c r="L32" s="15">
        <v>4</v>
      </c>
      <c r="M32" s="15">
        <v>5</v>
      </c>
      <c r="N32" s="15">
        <v>6</v>
      </c>
    </row>
    <row r="33" spans="1:14" ht="15.75">
      <c r="A33" s="218"/>
      <c r="B33" s="219"/>
      <c r="C33" s="219"/>
      <c r="D33" s="220"/>
      <c r="E33" s="220"/>
      <c r="F33" s="217"/>
      <c r="G33" s="224"/>
      <c r="H33" s="224"/>
      <c r="I33" s="225" t="s">
        <v>45</v>
      </c>
      <c r="J33" s="225"/>
      <c r="K33" s="225" t="s">
        <v>45</v>
      </c>
      <c r="L33" s="225"/>
      <c r="M33" s="225" t="s">
        <v>45</v>
      </c>
      <c r="N33" s="225"/>
    </row>
    <row r="34" spans="1:14" ht="15.75">
      <c r="A34" s="218"/>
      <c r="B34" s="219"/>
      <c r="C34" s="219"/>
      <c r="D34" s="220"/>
      <c r="E34" s="220"/>
      <c r="F34" s="217"/>
      <c r="G34" s="224"/>
      <c r="H34" s="224"/>
      <c r="I34" s="15">
        <v>17</v>
      </c>
      <c r="J34" s="15">
        <v>23</v>
      </c>
      <c r="K34" s="15">
        <v>17</v>
      </c>
      <c r="L34" s="15">
        <v>22</v>
      </c>
      <c r="M34" s="16">
        <v>17</v>
      </c>
      <c r="N34" s="15">
        <v>1</v>
      </c>
    </row>
    <row r="35" spans="1:14" ht="15.75">
      <c r="A35" s="13">
        <v>1</v>
      </c>
      <c r="B35" s="13">
        <v>2</v>
      </c>
      <c r="C35" s="13">
        <v>3</v>
      </c>
      <c r="D35" s="13">
        <v>4</v>
      </c>
      <c r="E35" s="13">
        <v>5</v>
      </c>
      <c r="F35" s="13">
        <v>6</v>
      </c>
      <c r="G35" s="13">
        <v>7</v>
      </c>
      <c r="H35" s="13">
        <v>8</v>
      </c>
      <c r="I35" s="13">
        <v>9</v>
      </c>
      <c r="J35" s="13">
        <v>10</v>
      </c>
      <c r="K35" s="13">
        <v>11</v>
      </c>
      <c r="L35" s="13">
        <v>12</v>
      </c>
      <c r="M35" s="13">
        <v>13</v>
      </c>
      <c r="N35" s="13">
        <v>14</v>
      </c>
    </row>
    <row r="36" spans="1:14" s="21" customFormat="1" ht="15.75">
      <c r="A36" s="17" t="s">
        <v>46</v>
      </c>
      <c r="B36" s="18" t="s">
        <v>47</v>
      </c>
      <c r="C36" s="19" t="s">
        <v>48</v>
      </c>
      <c r="D36" s="20">
        <f aca="true" t="shared" si="0" ref="D36:D58">SUM(E36:F36)</f>
        <v>2547</v>
      </c>
      <c r="E36" s="20">
        <f aca="true" t="shared" si="1" ref="E36:K36">SUM(E37:E48)</f>
        <v>849</v>
      </c>
      <c r="F36" s="20">
        <f t="shared" si="1"/>
        <v>1698</v>
      </c>
      <c r="G36" s="20">
        <f t="shared" si="1"/>
        <v>884</v>
      </c>
      <c r="H36" s="20">
        <f t="shared" si="1"/>
        <v>814</v>
      </c>
      <c r="I36" s="20">
        <f t="shared" si="1"/>
        <v>595</v>
      </c>
      <c r="J36" s="20">
        <f t="shared" si="1"/>
        <v>644</v>
      </c>
      <c r="K36" s="20">
        <f t="shared" si="1"/>
        <v>459</v>
      </c>
      <c r="L36" s="20"/>
      <c r="M36" s="20"/>
      <c r="N36" s="20"/>
    </row>
    <row r="37" spans="1:14" s="21" customFormat="1" ht="15.75">
      <c r="A37" s="22" t="s">
        <v>49</v>
      </c>
      <c r="B37" s="23" t="s">
        <v>50</v>
      </c>
      <c r="C37" s="24" t="s">
        <v>51</v>
      </c>
      <c r="D37" s="14">
        <f t="shared" si="0"/>
        <v>120</v>
      </c>
      <c r="E37" s="14">
        <v>40</v>
      </c>
      <c r="F37" s="14">
        <f aca="true" t="shared" si="2" ref="F37:F48">SUM(I37:N37)</f>
        <v>80</v>
      </c>
      <c r="G37" s="14">
        <v>30</v>
      </c>
      <c r="H37" s="14">
        <v>50</v>
      </c>
      <c r="I37" s="14">
        <v>17</v>
      </c>
      <c r="J37" s="14">
        <v>46</v>
      </c>
      <c r="K37" s="14">
        <v>17</v>
      </c>
      <c r="L37" s="14"/>
      <c r="M37" s="14"/>
      <c r="N37" s="14"/>
    </row>
    <row r="38" spans="1:14" s="21" customFormat="1" ht="15.75">
      <c r="A38" s="22" t="s">
        <v>52</v>
      </c>
      <c r="B38" s="23" t="s">
        <v>53</v>
      </c>
      <c r="C38" s="24" t="s">
        <v>54</v>
      </c>
      <c r="D38" s="14">
        <f t="shared" si="0"/>
        <v>299</v>
      </c>
      <c r="E38" s="14">
        <v>100</v>
      </c>
      <c r="F38" s="14">
        <f t="shared" si="2"/>
        <v>199</v>
      </c>
      <c r="G38" s="14">
        <v>100</v>
      </c>
      <c r="H38" s="14">
        <v>99</v>
      </c>
      <c r="I38" s="14">
        <v>68</v>
      </c>
      <c r="J38" s="25">
        <v>46</v>
      </c>
      <c r="K38" s="14">
        <v>85</v>
      </c>
      <c r="L38" s="14"/>
      <c r="M38" s="14"/>
      <c r="N38" s="14"/>
    </row>
    <row r="39" spans="1:14" s="21" customFormat="1" ht="15.75">
      <c r="A39" s="22" t="s">
        <v>55</v>
      </c>
      <c r="B39" s="23" t="s">
        <v>56</v>
      </c>
      <c r="C39" s="24" t="s">
        <v>54</v>
      </c>
      <c r="D39" s="14">
        <f t="shared" si="0"/>
        <v>222</v>
      </c>
      <c r="E39" s="14">
        <v>74</v>
      </c>
      <c r="F39" s="14">
        <f t="shared" si="2"/>
        <v>148</v>
      </c>
      <c r="G39" s="14">
        <v>48</v>
      </c>
      <c r="H39" s="14">
        <v>100</v>
      </c>
      <c r="I39" s="14">
        <v>51</v>
      </c>
      <c r="J39" s="25">
        <v>46</v>
      </c>
      <c r="K39" s="14">
        <v>51</v>
      </c>
      <c r="L39" s="14"/>
      <c r="M39" s="14"/>
      <c r="N39" s="14"/>
    </row>
    <row r="40" spans="1:14" s="21" customFormat="1" ht="15.75">
      <c r="A40" s="22" t="s">
        <v>57</v>
      </c>
      <c r="B40" s="23" t="s">
        <v>58</v>
      </c>
      <c r="C40" s="24" t="s">
        <v>59</v>
      </c>
      <c r="D40" s="14">
        <f t="shared" si="0"/>
        <v>180</v>
      </c>
      <c r="E40" s="14">
        <v>60</v>
      </c>
      <c r="F40" s="14">
        <f t="shared" si="2"/>
        <v>120</v>
      </c>
      <c r="G40" s="14">
        <v>100</v>
      </c>
      <c r="H40" s="14">
        <v>20</v>
      </c>
      <c r="I40" s="14">
        <v>17</v>
      </c>
      <c r="J40" s="14">
        <v>69</v>
      </c>
      <c r="K40" s="14">
        <v>34</v>
      </c>
      <c r="L40" s="14"/>
      <c r="M40" s="14"/>
      <c r="N40" s="14"/>
    </row>
    <row r="41" spans="1:14" s="21" customFormat="1" ht="15.75">
      <c r="A41" s="22" t="s">
        <v>60</v>
      </c>
      <c r="B41" s="23" t="s">
        <v>61</v>
      </c>
      <c r="C41" s="24" t="s">
        <v>62</v>
      </c>
      <c r="D41" s="14">
        <f t="shared" si="0"/>
        <v>222</v>
      </c>
      <c r="E41" s="14">
        <v>74</v>
      </c>
      <c r="F41" s="14">
        <f t="shared" si="2"/>
        <v>148</v>
      </c>
      <c r="G41" s="14">
        <v>118</v>
      </c>
      <c r="H41" s="14">
        <v>30</v>
      </c>
      <c r="I41" s="14">
        <v>51</v>
      </c>
      <c r="J41" s="25">
        <v>46</v>
      </c>
      <c r="K41" s="14">
        <v>51</v>
      </c>
      <c r="L41" s="14"/>
      <c r="M41" s="14"/>
      <c r="N41" s="14"/>
    </row>
    <row r="42" spans="1:14" s="21" customFormat="1" ht="15.75">
      <c r="A42" s="22" t="s">
        <v>63</v>
      </c>
      <c r="B42" s="23" t="s">
        <v>64</v>
      </c>
      <c r="C42" s="24" t="s">
        <v>59</v>
      </c>
      <c r="D42" s="14">
        <f t="shared" si="0"/>
        <v>120</v>
      </c>
      <c r="E42" s="14">
        <v>40</v>
      </c>
      <c r="F42" s="14">
        <f t="shared" si="2"/>
        <v>80</v>
      </c>
      <c r="G42" s="14">
        <v>64</v>
      </c>
      <c r="H42" s="14">
        <v>16</v>
      </c>
      <c r="I42" s="14">
        <v>17</v>
      </c>
      <c r="J42" s="14">
        <v>46</v>
      </c>
      <c r="K42" s="14">
        <v>17</v>
      </c>
      <c r="L42" s="14"/>
      <c r="M42" s="14"/>
      <c r="N42" s="14"/>
    </row>
    <row r="43" spans="1:14" s="21" customFormat="1" ht="15.75">
      <c r="A43" s="22" t="s">
        <v>65</v>
      </c>
      <c r="B43" s="23" t="s">
        <v>66</v>
      </c>
      <c r="C43" s="24" t="s">
        <v>54</v>
      </c>
      <c r="D43" s="14">
        <f t="shared" si="0"/>
        <v>120</v>
      </c>
      <c r="E43" s="14">
        <v>40</v>
      </c>
      <c r="F43" s="14">
        <f t="shared" si="2"/>
        <v>80</v>
      </c>
      <c r="G43" s="14">
        <v>68</v>
      </c>
      <c r="H43" s="14">
        <v>12</v>
      </c>
      <c r="I43" s="14">
        <v>17</v>
      </c>
      <c r="J43" s="14">
        <v>46</v>
      </c>
      <c r="K43" s="14">
        <v>17</v>
      </c>
      <c r="L43" s="14"/>
      <c r="M43" s="14"/>
      <c r="N43" s="14"/>
    </row>
    <row r="44" spans="1:14" s="21" customFormat="1" ht="15.75">
      <c r="A44" s="22" t="s">
        <v>67</v>
      </c>
      <c r="B44" s="23" t="s">
        <v>68</v>
      </c>
      <c r="C44" s="24" t="s">
        <v>69</v>
      </c>
      <c r="D44" s="14">
        <f t="shared" si="0"/>
        <v>256</v>
      </c>
      <c r="E44" s="14">
        <v>85</v>
      </c>
      <c r="F44" s="14">
        <f t="shared" si="2"/>
        <v>171</v>
      </c>
      <c r="G44" s="14">
        <v>4</v>
      </c>
      <c r="H44" s="14">
        <v>167</v>
      </c>
      <c r="I44" s="14">
        <v>51</v>
      </c>
      <c r="J44" s="14">
        <v>69</v>
      </c>
      <c r="K44" s="14">
        <v>51</v>
      </c>
      <c r="L44" s="14"/>
      <c r="M44" s="14"/>
      <c r="N44" s="14"/>
    </row>
    <row r="45" spans="1:14" s="21" customFormat="1" ht="15.75">
      <c r="A45" s="22" t="s">
        <v>70</v>
      </c>
      <c r="B45" s="23" t="s">
        <v>71</v>
      </c>
      <c r="C45" s="24" t="s">
        <v>72</v>
      </c>
      <c r="D45" s="14">
        <f t="shared" si="0"/>
        <v>120</v>
      </c>
      <c r="E45" s="14">
        <v>40</v>
      </c>
      <c r="F45" s="14">
        <f t="shared" si="2"/>
        <v>80</v>
      </c>
      <c r="G45" s="14">
        <v>56</v>
      </c>
      <c r="H45" s="14">
        <v>24</v>
      </c>
      <c r="I45" s="14">
        <v>17</v>
      </c>
      <c r="J45" s="14">
        <v>46</v>
      </c>
      <c r="K45" s="14">
        <v>17</v>
      </c>
      <c r="L45" s="14"/>
      <c r="M45" s="14"/>
      <c r="N45" s="14"/>
    </row>
    <row r="46" spans="1:14" s="21" customFormat="1" ht="15.75">
      <c r="A46" s="22" t="s">
        <v>73</v>
      </c>
      <c r="B46" s="23" t="s">
        <v>74</v>
      </c>
      <c r="C46" s="24" t="s">
        <v>51</v>
      </c>
      <c r="D46" s="14">
        <f t="shared" si="0"/>
        <v>453</v>
      </c>
      <c r="E46" s="14">
        <v>151</v>
      </c>
      <c r="F46" s="14">
        <f t="shared" si="2"/>
        <v>302</v>
      </c>
      <c r="G46" s="14">
        <v>102</v>
      </c>
      <c r="H46" s="14">
        <v>200</v>
      </c>
      <c r="I46" s="14">
        <v>119</v>
      </c>
      <c r="J46" s="14">
        <v>115</v>
      </c>
      <c r="K46" s="14">
        <v>68</v>
      </c>
      <c r="L46" s="14"/>
      <c r="M46" s="14"/>
      <c r="N46" s="14"/>
    </row>
    <row r="47" spans="1:14" s="21" customFormat="1" ht="15.75">
      <c r="A47" s="22" t="s">
        <v>75</v>
      </c>
      <c r="B47" s="23" t="s">
        <v>76</v>
      </c>
      <c r="C47" s="24" t="s">
        <v>62</v>
      </c>
      <c r="D47" s="14">
        <f t="shared" si="0"/>
        <v>273</v>
      </c>
      <c r="E47" s="14">
        <v>91</v>
      </c>
      <c r="F47" s="14">
        <f t="shared" si="2"/>
        <v>182</v>
      </c>
      <c r="G47" s="14">
        <v>142</v>
      </c>
      <c r="H47" s="14">
        <v>40</v>
      </c>
      <c r="I47" s="14">
        <v>102</v>
      </c>
      <c r="J47" s="25">
        <v>46</v>
      </c>
      <c r="K47" s="14">
        <v>34</v>
      </c>
      <c r="L47" s="14"/>
      <c r="M47" s="14"/>
      <c r="N47" s="14"/>
    </row>
    <row r="48" spans="1:14" s="21" customFormat="1" ht="15.75">
      <c r="A48" s="22" t="s">
        <v>77</v>
      </c>
      <c r="B48" s="23" t="s">
        <v>78</v>
      </c>
      <c r="C48" s="24" t="s">
        <v>51</v>
      </c>
      <c r="D48" s="14">
        <f t="shared" si="0"/>
        <v>162</v>
      </c>
      <c r="E48" s="14">
        <v>54</v>
      </c>
      <c r="F48" s="14">
        <f t="shared" si="2"/>
        <v>108</v>
      </c>
      <c r="G48" s="14">
        <v>52</v>
      </c>
      <c r="H48" s="14">
        <v>56</v>
      </c>
      <c r="I48" s="14">
        <v>68</v>
      </c>
      <c r="J48" s="14">
        <v>23</v>
      </c>
      <c r="K48" s="14">
        <v>17</v>
      </c>
      <c r="L48" s="14"/>
      <c r="M48" s="14"/>
      <c r="N48" s="14"/>
    </row>
    <row r="49" spans="1:14" ht="15.75">
      <c r="A49" s="26" t="s">
        <v>79</v>
      </c>
      <c r="B49" s="27" t="s">
        <v>80</v>
      </c>
      <c r="C49" s="28" t="s">
        <v>81</v>
      </c>
      <c r="D49" s="20">
        <f t="shared" si="0"/>
        <v>438</v>
      </c>
      <c r="E49" s="20">
        <f>SUM(E50:E55)</f>
        <v>146</v>
      </c>
      <c r="F49" s="20">
        <f>SUM(F50:F55)</f>
        <v>292</v>
      </c>
      <c r="G49" s="20">
        <f>SUM(G50:G55)</f>
        <v>160</v>
      </c>
      <c r="H49" s="20">
        <f>SUM(H50:H55)</f>
        <v>132</v>
      </c>
      <c r="I49" s="29"/>
      <c r="J49" s="29"/>
      <c r="K49" s="29"/>
      <c r="L49" s="29"/>
      <c r="M49" s="29"/>
      <c r="N49" s="29"/>
    </row>
    <row r="50" spans="1:14" ht="15.75">
      <c r="A50" s="30" t="s">
        <v>82</v>
      </c>
      <c r="B50" s="31" t="s">
        <v>83</v>
      </c>
      <c r="C50" s="32" t="s">
        <v>84</v>
      </c>
      <c r="D50" s="14">
        <f t="shared" si="0"/>
        <v>60</v>
      </c>
      <c r="E50" s="14">
        <v>20</v>
      </c>
      <c r="F50" s="14">
        <f aca="true" t="shared" si="3" ref="F50:F55">SUM(I50:N50)</f>
        <v>40</v>
      </c>
      <c r="G50" s="14">
        <v>16</v>
      </c>
      <c r="H50" s="14">
        <v>24</v>
      </c>
      <c r="I50" s="33"/>
      <c r="J50" s="14"/>
      <c r="K50" s="14">
        <v>40</v>
      </c>
      <c r="L50" s="14"/>
      <c r="M50" s="14"/>
      <c r="N50" s="14"/>
    </row>
    <row r="51" spans="1:14" ht="15.75">
      <c r="A51" s="30" t="s">
        <v>85</v>
      </c>
      <c r="B51" s="31" t="s">
        <v>86</v>
      </c>
      <c r="C51" s="32" t="s">
        <v>84</v>
      </c>
      <c r="D51" s="14">
        <f t="shared" si="0"/>
        <v>81</v>
      </c>
      <c r="E51" s="14">
        <v>27</v>
      </c>
      <c r="F51" s="14">
        <f t="shared" si="3"/>
        <v>54</v>
      </c>
      <c r="G51" s="14">
        <v>14</v>
      </c>
      <c r="H51" s="14">
        <v>40</v>
      </c>
      <c r="I51" s="33"/>
      <c r="J51" s="14">
        <v>54</v>
      </c>
      <c r="K51" s="14"/>
      <c r="L51" s="14"/>
      <c r="M51" s="14"/>
      <c r="N51" s="14"/>
    </row>
    <row r="52" spans="1:14" ht="15.75">
      <c r="A52" s="30" t="s">
        <v>87</v>
      </c>
      <c r="B52" s="31" t="s">
        <v>88</v>
      </c>
      <c r="C52" s="32" t="s">
        <v>84</v>
      </c>
      <c r="D52" s="14">
        <f t="shared" si="0"/>
        <v>60</v>
      </c>
      <c r="E52" s="14">
        <v>20</v>
      </c>
      <c r="F52" s="14">
        <f t="shared" si="3"/>
        <v>40</v>
      </c>
      <c r="G52" s="14">
        <v>28</v>
      </c>
      <c r="H52" s="14">
        <v>12</v>
      </c>
      <c r="I52" s="33"/>
      <c r="J52" s="14"/>
      <c r="K52" s="14">
        <v>40</v>
      </c>
      <c r="L52" s="14"/>
      <c r="M52" s="14"/>
      <c r="N52" s="14"/>
    </row>
    <row r="53" spans="1:14" ht="15.75">
      <c r="A53" s="30" t="s">
        <v>89</v>
      </c>
      <c r="B53" s="31" t="s">
        <v>90</v>
      </c>
      <c r="C53" s="32" t="s">
        <v>91</v>
      </c>
      <c r="D53" s="14">
        <f t="shared" si="0"/>
        <v>123</v>
      </c>
      <c r="E53" s="14">
        <v>41</v>
      </c>
      <c r="F53" s="14">
        <f t="shared" si="3"/>
        <v>82</v>
      </c>
      <c r="G53" s="14">
        <v>62</v>
      </c>
      <c r="H53" s="14">
        <v>20</v>
      </c>
      <c r="I53" s="33"/>
      <c r="J53" s="14">
        <v>59</v>
      </c>
      <c r="K53" s="14">
        <v>23</v>
      </c>
      <c r="L53" s="14"/>
      <c r="M53" s="14"/>
      <c r="N53" s="14"/>
    </row>
    <row r="54" spans="1:14" ht="31.5">
      <c r="A54" s="30" t="s">
        <v>92</v>
      </c>
      <c r="B54" s="31" t="s">
        <v>93</v>
      </c>
      <c r="C54" s="24" t="s">
        <v>84</v>
      </c>
      <c r="D54" s="14">
        <f t="shared" si="0"/>
        <v>72</v>
      </c>
      <c r="E54" s="14">
        <v>24</v>
      </c>
      <c r="F54" s="14">
        <f t="shared" si="3"/>
        <v>48</v>
      </c>
      <c r="G54" s="14">
        <v>32</v>
      </c>
      <c r="H54" s="14">
        <v>16</v>
      </c>
      <c r="I54" s="33"/>
      <c r="J54" s="14">
        <v>48</v>
      </c>
      <c r="K54" s="14"/>
      <c r="L54" s="14"/>
      <c r="M54" s="14"/>
      <c r="N54" s="14"/>
    </row>
    <row r="55" spans="1:14" ht="15.75">
      <c r="A55" s="30" t="s">
        <v>94</v>
      </c>
      <c r="B55" s="31" t="s">
        <v>95</v>
      </c>
      <c r="C55" s="32" t="s">
        <v>96</v>
      </c>
      <c r="D55" s="14">
        <f t="shared" si="0"/>
        <v>42</v>
      </c>
      <c r="E55" s="14">
        <v>14</v>
      </c>
      <c r="F55" s="14">
        <f t="shared" si="3"/>
        <v>28</v>
      </c>
      <c r="G55" s="14">
        <v>8</v>
      </c>
      <c r="H55" s="14">
        <v>20</v>
      </c>
      <c r="I55" s="33"/>
      <c r="J55" s="14"/>
      <c r="K55" s="14"/>
      <c r="L55" s="14">
        <v>16</v>
      </c>
      <c r="M55" s="14">
        <v>12</v>
      </c>
      <c r="N55" s="14"/>
    </row>
    <row r="56" spans="1:14" ht="15.75">
      <c r="A56" s="26" t="s">
        <v>97</v>
      </c>
      <c r="B56" s="34" t="s">
        <v>98</v>
      </c>
      <c r="C56" s="28" t="s">
        <v>99</v>
      </c>
      <c r="D56" s="20">
        <f t="shared" si="0"/>
        <v>1548</v>
      </c>
      <c r="E56" s="20">
        <f>SUM(E57+E61)</f>
        <v>156</v>
      </c>
      <c r="F56" s="20">
        <f>SUM(F57+F61)</f>
        <v>1392</v>
      </c>
      <c r="G56" s="20">
        <f>SUM(G57+G61)</f>
        <v>198</v>
      </c>
      <c r="H56" s="20">
        <f>SUM(H57+H61)</f>
        <v>1194</v>
      </c>
      <c r="I56" s="29"/>
      <c r="J56" s="29"/>
      <c r="K56" s="29"/>
      <c r="L56" s="29"/>
      <c r="M56" s="29"/>
      <c r="N56" s="29"/>
    </row>
    <row r="57" spans="1:14" ht="15.75">
      <c r="A57" s="35" t="s">
        <v>100</v>
      </c>
      <c r="B57" s="36" t="s">
        <v>101</v>
      </c>
      <c r="C57" s="37" t="s">
        <v>102</v>
      </c>
      <c r="D57" s="38">
        <f t="shared" si="0"/>
        <v>642</v>
      </c>
      <c r="E57" s="38">
        <f>SUM(E58:E60)</f>
        <v>58</v>
      </c>
      <c r="F57" s="38">
        <f>SUM(F58:F60)</f>
        <v>584</v>
      </c>
      <c r="G57" s="38">
        <f>SUM(G58:G60)</f>
        <v>56</v>
      </c>
      <c r="H57" s="38">
        <f>SUM(H58:H60)</f>
        <v>528</v>
      </c>
      <c r="I57" s="38"/>
      <c r="J57" s="38"/>
      <c r="K57" s="38"/>
      <c r="L57" s="38"/>
      <c r="M57" s="38">
        <f>SUM(M58:M60)</f>
        <v>584</v>
      </c>
      <c r="N57" s="38"/>
    </row>
    <row r="58" spans="1:14" ht="31.5">
      <c r="A58" s="30" t="s">
        <v>103</v>
      </c>
      <c r="B58" s="31" t="s">
        <v>104</v>
      </c>
      <c r="C58" s="24" t="s">
        <v>105</v>
      </c>
      <c r="D58" s="14">
        <f t="shared" si="0"/>
        <v>174</v>
      </c>
      <c r="E58" s="14">
        <v>58</v>
      </c>
      <c r="F58" s="14">
        <f>SUM(I58:N58)</f>
        <v>116</v>
      </c>
      <c r="G58" s="14">
        <v>56</v>
      </c>
      <c r="H58" s="14">
        <v>60</v>
      </c>
      <c r="I58" s="33"/>
      <c r="J58" s="14"/>
      <c r="K58" s="14"/>
      <c r="L58" s="14"/>
      <c r="M58" s="14">
        <v>116</v>
      </c>
      <c r="N58" s="14"/>
    </row>
    <row r="59" spans="1:14" ht="15.75">
      <c r="A59" s="39" t="s">
        <v>106</v>
      </c>
      <c r="B59" s="40" t="s">
        <v>19</v>
      </c>
      <c r="C59" s="41" t="s">
        <v>107</v>
      </c>
      <c r="D59" s="42"/>
      <c r="E59" s="42"/>
      <c r="F59" s="42">
        <v>144</v>
      </c>
      <c r="G59" s="42"/>
      <c r="H59" s="42">
        <v>144</v>
      </c>
      <c r="I59" s="43"/>
      <c r="J59" s="42"/>
      <c r="K59" s="42"/>
      <c r="L59" s="42"/>
      <c r="M59" s="42">
        <v>144</v>
      </c>
      <c r="N59" s="42"/>
    </row>
    <row r="60" spans="1:14" ht="15.75">
      <c r="A60" s="39" t="s">
        <v>108</v>
      </c>
      <c r="B60" s="40" t="s">
        <v>20</v>
      </c>
      <c r="C60" s="41" t="s">
        <v>107</v>
      </c>
      <c r="D60" s="42"/>
      <c r="E60" s="42"/>
      <c r="F60" s="42">
        <v>324</v>
      </c>
      <c r="G60" s="42"/>
      <c r="H60" s="42">
        <v>324</v>
      </c>
      <c r="I60" s="43"/>
      <c r="J60" s="42"/>
      <c r="K60" s="42"/>
      <c r="L60" s="42"/>
      <c r="M60" s="42">
        <v>324</v>
      </c>
      <c r="N60" s="44"/>
    </row>
    <row r="61" spans="1:14" ht="47.25">
      <c r="A61" s="35" t="s">
        <v>109</v>
      </c>
      <c r="B61" s="36" t="s">
        <v>110</v>
      </c>
      <c r="C61" s="45" t="s">
        <v>111</v>
      </c>
      <c r="D61" s="38">
        <f>SUM(E61:F61)</f>
        <v>906</v>
      </c>
      <c r="E61" s="38">
        <f>SUM(E62:E64)</f>
        <v>98</v>
      </c>
      <c r="F61" s="38">
        <f>SUM(F62:F64)</f>
        <v>808</v>
      </c>
      <c r="G61" s="38">
        <f>SUM(G62:G64)</f>
        <v>142</v>
      </c>
      <c r="H61" s="38">
        <f>SUM(H62:H64)</f>
        <v>666</v>
      </c>
      <c r="I61" s="38"/>
      <c r="J61" s="38"/>
      <c r="K61" s="38">
        <f>SUM(K62:K64)</f>
        <v>50</v>
      </c>
      <c r="L61" s="38">
        <f>SUM(L62:L64)</f>
        <v>758</v>
      </c>
      <c r="M61" s="38"/>
      <c r="N61" s="38"/>
    </row>
    <row r="62" spans="1:14" ht="19.5" customHeight="1">
      <c r="A62" s="30" t="s">
        <v>112</v>
      </c>
      <c r="B62" s="31" t="s">
        <v>113</v>
      </c>
      <c r="C62" s="32" t="s">
        <v>91</v>
      </c>
      <c r="D62" s="14">
        <f>SUM(E62:F62)</f>
        <v>294</v>
      </c>
      <c r="E62" s="14">
        <v>98</v>
      </c>
      <c r="F62" s="14">
        <f>SUM(I62:N62)</f>
        <v>196</v>
      </c>
      <c r="G62" s="14">
        <v>142</v>
      </c>
      <c r="H62" s="14">
        <v>54</v>
      </c>
      <c r="I62" s="33"/>
      <c r="J62" s="14"/>
      <c r="K62" s="14">
        <v>50</v>
      </c>
      <c r="L62" s="14">
        <v>146</v>
      </c>
      <c r="M62" s="14"/>
      <c r="N62" s="14"/>
    </row>
    <row r="63" spans="1:14" ht="19.5" customHeight="1">
      <c r="A63" s="39" t="s">
        <v>114</v>
      </c>
      <c r="B63" s="40" t="s">
        <v>19</v>
      </c>
      <c r="C63" s="41" t="s">
        <v>107</v>
      </c>
      <c r="D63" s="42"/>
      <c r="E63" s="42"/>
      <c r="F63" s="42">
        <v>252</v>
      </c>
      <c r="G63" s="42"/>
      <c r="H63" s="42">
        <v>252</v>
      </c>
      <c r="I63" s="43"/>
      <c r="J63" s="42"/>
      <c r="K63" s="42"/>
      <c r="L63" s="42">
        <v>252</v>
      </c>
      <c r="M63" s="42"/>
      <c r="N63" s="42"/>
    </row>
    <row r="64" spans="1:14" ht="19.5" customHeight="1">
      <c r="A64" s="39" t="s">
        <v>115</v>
      </c>
      <c r="B64" s="40" t="s">
        <v>20</v>
      </c>
      <c r="C64" s="41" t="s">
        <v>107</v>
      </c>
      <c r="D64" s="42"/>
      <c r="E64" s="42"/>
      <c r="F64" s="42">
        <v>360</v>
      </c>
      <c r="G64" s="42"/>
      <c r="H64" s="42">
        <v>360</v>
      </c>
      <c r="I64" s="43"/>
      <c r="J64" s="42"/>
      <c r="K64" s="42"/>
      <c r="L64" s="42">
        <v>360</v>
      </c>
      <c r="M64" s="42"/>
      <c r="N64" s="44"/>
    </row>
    <row r="65" spans="1:14" ht="15.75">
      <c r="A65" s="26" t="s">
        <v>116</v>
      </c>
      <c r="B65" s="34" t="s">
        <v>68</v>
      </c>
      <c r="C65" s="28" t="s">
        <v>96</v>
      </c>
      <c r="D65" s="20">
        <v>68</v>
      </c>
      <c r="E65" s="20">
        <v>34</v>
      </c>
      <c r="F65" s="20">
        <v>34</v>
      </c>
      <c r="G65" s="20"/>
      <c r="H65" s="20">
        <v>34</v>
      </c>
      <c r="I65" s="46"/>
      <c r="J65" s="20"/>
      <c r="K65" s="20"/>
      <c r="L65" s="20">
        <v>18</v>
      </c>
      <c r="M65" s="20">
        <v>16</v>
      </c>
      <c r="N65" s="20"/>
    </row>
    <row r="66" spans="1:14" ht="15.75">
      <c r="A66" s="47"/>
      <c r="B66" s="48" t="s">
        <v>117</v>
      </c>
      <c r="C66" s="49" t="s">
        <v>118</v>
      </c>
      <c r="D66" s="50">
        <f>D65+D56+D49+D36</f>
        <v>4601</v>
      </c>
      <c r="E66" s="50">
        <f>E65+E56+E49+E36</f>
        <v>1185</v>
      </c>
      <c r="F66" s="50">
        <f>F65+F56+F49+F36</f>
        <v>3416</v>
      </c>
      <c r="G66" s="50">
        <f>G65+G56+G49+G36</f>
        <v>1242</v>
      </c>
      <c r="H66" s="50">
        <f>H65+H56+H49+H36</f>
        <v>2174</v>
      </c>
      <c r="I66" s="50">
        <f>I36+I50+I51+I52+I53+I54+I55+I57+I61+I65</f>
        <v>595</v>
      </c>
      <c r="J66" s="50">
        <f>J36+J50+J51+J52+J53+J54+J55+J57+J61+J65</f>
        <v>805</v>
      </c>
      <c r="K66" s="50">
        <f>K36+K50+K51+K52+K53+K54+K55+K57+K61+K65</f>
        <v>612</v>
      </c>
      <c r="L66" s="50">
        <f>L36+L50+L51+L52+L53+L54+L55+L57+L61+L65</f>
        <v>792</v>
      </c>
      <c r="M66" s="50">
        <f>M36+M50+M51+M52+M53+M54+M55+M57+M61+M65</f>
        <v>612</v>
      </c>
      <c r="N66" s="50">
        <v>3416</v>
      </c>
    </row>
    <row r="67" spans="1:14" ht="15.75">
      <c r="A67" s="51" t="s">
        <v>119</v>
      </c>
      <c r="B67" s="52" t="s">
        <v>120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>
        <v>2</v>
      </c>
    </row>
    <row r="68" spans="1:14" ht="15.75" customHeight="1">
      <c r="A68" s="226" t="s">
        <v>121</v>
      </c>
      <c r="B68" s="226"/>
      <c r="C68" s="226"/>
      <c r="D68" s="226"/>
      <c r="E68" s="226"/>
      <c r="F68" s="227" t="s">
        <v>24</v>
      </c>
      <c r="G68" s="224" t="s">
        <v>122</v>
      </c>
      <c r="H68" s="224"/>
      <c r="I68" s="14">
        <f>I37+I38+I39+I40+I41+I42+I43+I44+I45+I46+I47+I48+I50+I51+I52+I53+I54+I55+I58+I62+I65</f>
        <v>595</v>
      </c>
      <c r="J68" s="14">
        <f>J37+J38+J39+J40+J41+J42+J43+J44+J45+J46+J47+J48+J50+J51+J52+J53+J54+J55+J58+J62+J65</f>
        <v>805</v>
      </c>
      <c r="K68" s="14">
        <f>K37+K38+K39+K40+K41+K42+K43+K44+K45+K46+K47+K48+K50+K51+K52+K53+K54+K55+K58+K62+K65</f>
        <v>612</v>
      </c>
      <c r="L68" s="14">
        <f>L37+L38+L39+L40+L41+L42+L43+L44+L45+L46+L47+L48+L50+L51+L52+L53+L54+L55+L58+L62+L65</f>
        <v>180</v>
      </c>
      <c r="M68" s="14">
        <f>M37+M38+M39+M40+M41+M42+M43+M44+M45+M46+M47+M48+M49+M50+M51+M52+M53+M54+M55+M58+M62+M65</f>
        <v>144</v>
      </c>
      <c r="N68" s="14">
        <f>SUM(I68:M68)</f>
        <v>2336</v>
      </c>
    </row>
    <row r="69" spans="1:14" ht="16.5" customHeight="1">
      <c r="A69" s="218"/>
      <c r="B69" s="218"/>
      <c r="C69" s="218"/>
      <c r="D69" s="218"/>
      <c r="E69" s="218"/>
      <c r="F69" s="227"/>
      <c r="G69" s="224" t="s">
        <v>123</v>
      </c>
      <c r="H69" s="224"/>
      <c r="I69" s="14">
        <f aca="true" t="shared" si="4" ref="I69:M70">I59+I63</f>
        <v>0</v>
      </c>
      <c r="J69" s="14">
        <f t="shared" si="4"/>
        <v>0</v>
      </c>
      <c r="K69" s="14">
        <f t="shared" si="4"/>
        <v>0</v>
      </c>
      <c r="L69" s="10">
        <f t="shared" si="4"/>
        <v>252</v>
      </c>
      <c r="M69" s="10">
        <f t="shared" si="4"/>
        <v>144</v>
      </c>
      <c r="N69" s="10">
        <f>SUM(L69:M69)</f>
        <v>396</v>
      </c>
    </row>
    <row r="70" spans="1:14" ht="22.5" customHeight="1">
      <c r="A70" s="218"/>
      <c r="B70" s="218"/>
      <c r="C70" s="218"/>
      <c r="D70" s="218"/>
      <c r="E70" s="218"/>
      <c r="F70" s="227"/>
      <c r="G70" s="224" t="s">
        <v>124</v>
      </c>
      <c r="H70" s="224"/>
      <c r="I70" s="14">
        <f t="shared" si="4"/>
        <v>0</v>
      </c>
      <c r="J70" s="14">
        <f t="shared" si="4"/>
        <v>0</v>
      </c>
      <c r="K70" s="14">
        <f t="shared" si="4"/>
        <v>0</v>
      </c>
      <c r="L70" s="10">
        <f t="shared" si="4"/>
        <v>360</v>
      </c>
      <c r="M70" s="10">
        <f t="shared" si="4"/>
        <v>324</v>
      </c>
      <c r="N70" s="10">
        <f>SUM(I70:M70)</f>
        <v>684</v>
      </c>
    </row>
    <row r="71" spans="1:14" ht="15.75">
      <c r="A71" s="218"/>
      <c r="B71" s="218"/>
      <c r="C71" s="218"/>
      <c r="D71" s="218"/>
      <c r="E71" s="218"/>
      <c r="F71" s="227"/>
      <c r="G71" s="228" t="s">
        <v>125</v>
      </c>
      <c r="H71" s="228"/>
      <c r="I71" s="14"/>
      <c r="J71" s="14"/>
      <c r="K71" s="14">
        <v>4</v>
      </c>
      <c r="L71" s="14">
        <v>2</v>
      </c>
      <c r="M71" s="14">
        <v>2</v>
      </c>
      <c r="N71" s="10">
        <f>SUM(I71:M71)</f>
        <v>8</v>
      </c>
    </row>
    <row r="72" spans="1:14" ht="15.75">
      <c r="A72" s="218"/>
      <c r="B72" s="218"/>
      <c r="C72" s="218"/>
      <c r="D72" s="218"/>
      <c r="E72" s="218"/>
      <c r="F72" s="227"/>
      <c r="G72" s="228" t="s">
        <v>126</v>
      </c>
      <c r="H72" s="228"/>
      <c r="I72" s="14"/>
      <c r="J72" s="14">
        <v>6</v>
      </c>
      <c r="K72" s="14">
        <v>6</v>
      </c>
      <c r="L72" s="14">
        <v>2</v>
      </c>
      <c r="M72" s="14">
        <v>3</v>
      </c>
      <c r="N72" s="10">
        <f>SUM(I72:M72)</f>
        <v>17</v>
      </c>
    </row>
    <row r="73" spans="1:14" ht="15.75">
      <c r="A73" s="218"/>
      <c r="B73" s="218"/>
      <c r="C73" s="218"/>
      <c r="D73" s="218"/>
      <c r="E73" s="218"/>
      <c r="F73" s="227"/>
      <c r="G73" s="228" t="s">
        <v>127</v>
      </c>
      <c r="H73" s="228"/>
      <c r="I73" s="14"/>
      <c r="J73" s="14">
        <v>3</v>
      </c>
      <c r="K73" s="14">
        <v>3</v>
      </c>
      <c r="L73" s="14">
        <v>1</v>
      </c>
      <c r="M73" s="14">
        <v>0</v>
      </c>
      <c r="N73" s="10">
        <f>SUM(I73:M73)</f>
        <v>7</v>
      </c>
    </row>
  </sheetData>
  <sheetProtection/>
  <mergeCells count="58">
    <mergeCell ref="M33:N33"/>
    <mergeCell ref="A68:E68"/>
    <mergeCell ref="F68:F73"/>
    <mergeCell ref="G68:H68"/>
    <mergeCell ref="A69:E73"/>
    <mergeCell ref="G69:H69"/>
    <mergeCell ref="G70:H70"/>
    <mergeCell ref="G71:H71"/>
    <mergeCell ref="G72:H72"/>
    <mergeCell ref="G73:H73"/>
    <mergeCell ref="M30:N30"/>
    <mergeCell ref="F31:F34"/>
    <mergeCell ref="G31:H31"/>
    <mergeCell ref="I31:J31"/>
    <mergeCell ref="K31:L31"/>
    <mergeCell ref="M31:N31"/>
    <mergeCell ref="G32:G34"/>
    <mergeCell ref="H32:H34"/>
    <mergeCell ref="I33:J33"/>
    <mergeCell ref="K33:L33"/>
    <mergeCell ref="A29:A34"/>
    <mergeCell ref="B29:B34"/>
    <mergeCell ref="C29:C34"/>
    <mergeCell ref="D29:H29"/>
    <mergeCell ref="I29:N29"/>
    <mergeCell ref="D30:D34"/>
    <mergeCell ref="E30:E34"/>
    <mergeCell ref="F30:H30"/>
    <mergeCell ref="I30:J30"/>
    <mergeCell ref="K30:L30"/>
    <mergeCell ref="D26:E26"/>
    <mergeCell ref="H26:I26"/>
    <mergeCell ref="J26:K26"/>
    <mergeCell ref="L26:M26"/>
    <mergeCell ref="D27:E27"/>
    <mergeCell ref="H27:I27"/>
    <mergeCell ref="J27:K27"/>
    <mergeCell ref="L27:M27"/>
    <mergeCell ref="D24:E24"/>
    <mergeCell ref="H24:I24"/>
    <mergeCell ref="J24:K24"/>
    <mergeCell ref="L24:M24"/>
    <mergeCell ref="D25:E25"/>
    <mergeCell ref="H25:I25"/>
    <mergeCell ref="J25:K25"/>
    <mergeCell ref="L25:M25"/>
    <mergeCell ref="A12:N12"/>
    <mergeCell ref="C19:N19"/>
    <mergeCell ref="D23:E23"/>
    <mergeCell ref="H23:I23"/>
    <mergeCell ref="J23:K23"/>
    <mergeCell ref="L23:M23"/>
    <mergeCell ref="A6:N6"/>
    <mergeCell ref="A7:N7"/>
    <mergeCell ref="A8:N8"/>
    <mergeCell ref="A9:N9"/>
    <mergeCell ref="A10:N10"/>
    <mergeCell ref="A11:N11"/>
  </mergeCells>
  <printOptions/>
  <pageMargins left="1.0270833333333333" right="0.39375" top="0.39375" bottom="0.39375" header="0.5118055555555556" footer="0.5118055555555556"/>
  <pageSetup horizontalDpi="300" verticalDpi="3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view="pageBreakPreview" zoomScale="65" zoomScaleSheetLayoutView="65" zoomScalePageLayoutView="0" workbookViewId="0" topLeftCell="A73">
      <selection activeCell="S86" sqref="S86"/>
    </sheetView>
  </sheetViews>
  <sheetFormatPr defaultColWidth="11.57421875" defaultRowHeight="12.75"/>
  <cols>
    <col min="1" max="1" width="11.57421875" style="1" customWidth="1"/>
    <col min="2" max="2" width="60.7109375" style="1" customWidth="1"/>
    <col min="3" max="3" width="8.57421875" style="1" customWidth="1"/>
    <col min="4" max="4" width="9.00390625" style="1" customWidth="1"/>
    <col min="5" max="5" width="7.7109375" style="1" customWidth="1"/>
    <col min="6" max="6" width="6.7109375" style="1" customWidth="1"/>
    <col min="7" max="7" width="11.28125" style="1" customWidth="1"/>
    <col min="8" max="8" width="11.8515625" style="1" customWidth="1"/>
    <col min="9" max="9" width="10.28125" style="1" customWidth="1"/>
    <col min="10" max="10" width="7.140625" style="1" customWidth="1"/>
    <col min="11" max="11" width="6.8515625" style="1" customWidth="1"/>
    <col min="12" max="12" width="7.140625" style="1" customWidth="1"/>
    <col min="13" max="13" width="7.7109375" style="1" customWidth="1"/>
    <col min="14" max="14" width="9.28125" style="1" customWidth="1"/>
    <col min="15" max="15" width="9.7109375" style="1" customWidth="1"/>
    <col min="16" max="16" width="9.00390625" style="1" customWidth="1"/>
    <col min="17" max="17" width="10.8515625" style="1" customWidth="1"/>
    <col min="18" max="18" width="9.421875" style="1" customWidth="1"/>
    <col min="19" max="16384" width="11.57421875" style="1" customWidth="1"/>
  </cols>
  <sheetData>
    <row r="1" spans="1:17" ht="15.75">
      <c r="A1" s="2"/>
      <c r="B1" s="66"/>
      <c r="C1" s="66"/>
      <c r="D1" s="3"/>
      <c r="E1" s="3"/>
      <c r="F1" s="3"/>
      <c r="G1" s="3"/>
      <c r="H1" s="3"/>
      <c r="I1" s="4" t="s">
        <v>139</v>
      </c>
      <c r="J1" s="4"/>
      <c r="K1" s="4"/>
      <c r="L1" s="4"/>
      <c r="M1" s="3"/>
      <c r="N1" s="3"/>
      <c r="O1" s="3"/>
      <c r="P1" s="3"/>
      <c r="Q1" s="3"/>
    </row>
    <row r="2" spans="1:17" ht="15.75">
      <c r="A2" s="2"/>
      <c r="B2" s="66"/>
      <c r="C2" s="66"/>
      <c r="D2" s="3"/>
      <c r="E2" s="3"/>
      <c r="F2" s="3"/>
      <c r="G2" s="3"/>
      <c r="H2" s="3"/>
      <c r="I2" s="4" t="s">
        <v>140</v>
      </c>
      <c r="J2" s="4"/>
      <c r="K2" s="4"/>
      <c r="L2" s="4"/>
      <c r="M2" s="3"/>
      <c r="N2" s="3"/>
      <c r="O2" s="3"/>
      <c r="P2" s="3"/>
      <c r="Q2" s="3"/>
    </row>
    <row r="3" spans="1:17" ht="15.75">
      <c r="A3" s="2"/>
      <c r="B3" s="65"/>
      <c r="C3" s="65"/>
      <c r="D3" s="3"/>
      <c r="E3" s="3"/>
      <c r="F3" s="3"/>
      <c r="G3" s="3"/>
      <c r="H3" s="3"/>
      <c r="I3" s="4"/>
      <c r="J3" s="4"/>
      <c r="K3" s="4"/>
      <c r="L3" s="4"/>
      <c r="M3" s="3"/>
      <c r="N3" s="3"/>
      <c r="O3" s="3"/>
      <c r="P3" s="3"/>
      <c r="Q3" s="3"/>
    </row>
    <row r="4" spans="1:17" ht="15.75">
      <c r="A4" s="2"/>
      <c r="B4" s="3"/>
      <c r="C4" s="3"/>
      <c r="D4" s="3"/>
      <c r="E4" s="3"/>
      <c r="F4" s="3"/>
      <c r="G4" s="3"/>
      <c r="H4" s="3"/>
      <c r="I4" s="4" t="s">
        <v>141</v>
      </c>
      <c r="J4" s="4"/>
      <c r="K4" s="4"/>
      <c r="L4" s="4"/>
      <c r="M4" s="3"/>
      <c r="N4" s="3"/>
      <c r="O4" s="3"/>
      <c r="P4" s="3"/>
      <c r="Q4" s="3"/>
    </row>
    <row r="5" spans="1:17" ht="15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5.75">
      <c r="A8" s="211" t="s">
        <v>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1:18" ht="18" customHeight="1">
      <c r="A9" s="238" t="s">
        <v>233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</row>
    <row r="10" spans="1:18" ht="15.75">
      <c r="A10" s="212" t="s">
        <v>128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</row>
    <row r="11" spans="1:18" ht="15.75">
      <c r="A11" s="212" t="s">
        <v>129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</row>
    <row r="12" spans="1:18" ht="15.75">
      <c r="A12" s="213" t="s">
        <v>150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</row>
    <row r="13" spans="1:18" ht="15.75">
      <c r="A13" s="212" t="s">
        <v>151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</row>
    <row r="14" spans="1:1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6" ht="15.75">
      <c r="A15" s="3"/>
      <c r="B15" s="236" t="s">
        <v>234</v>
      </c>
      <c r="C15" s="236"/>
      <c r="D15" s="236"/>
      <c r="E15" s="4" t="s">
        <v>11</v>
      </c>
      <c r="G15" s="5"/>
      <c r="H15" s="5"/>
      <c r="M15" s="3"/>
      <c r="N15" s="3"/>
      <c r="O15" s="3"/>
      <c r="P15" s="3"/>
    </row>
    <row r="16" spans="1:8" ht="15.75">
      <c r="A16" s="3"/>
      <c r="B16" s="2"/>
      <c r="C16" s="2"/>
      <c r="E16" s="1" t="s">
        <v>10</v>
      </c>
      <c r="F16" s="2"/>
      <c r="G16" s="3"/>
      <c r="H16" s="3"/>
    </row>
    <row r="17" spans="1:16" ht="15.75">
      <c r="A17" s="3"/>
      <c r="B17" s="2"/>
      <c r="C17" s="2"/>
      <c r="D17" s="1" t="s">
        <v>12</v>
      </c>
      <c r="E17" s="2"/>
      <c r="F17" s="2"/>
      <c r="G17" s="3"/>
      <c r="H17" s="3"/>
      <c r="M17" s="3"/>
      <c r="N17" s="3"/>
      <c r="O17" s="3"/>
      <c r="P17" s="3"/>
    </row>
    <row r="18" spans="1:16" ht="15.75">
      <c r="A18" s="3"/>
      <c r="B18" s="2"/>
      <c r="C18" s="2"/>
      <c r="D18" s="1" t="s">
        <v>250</v>
      </c>
      <c r="E18" s="2"/>
      <c r="F18" s="2"/>
      <c r="G18" s="3"/>
      <c r="H18" s="3"/>
      <c r="M18" s="3"/>
      <c r="N18" s="3"/>
      <c r="O18" s="3"/>
      <c r="P18" s="3"/>
    </row>
    <row r="19" spans="1:16" ht="15.75">
      <c r="A19" s="3"/>
      <c r="B19" s="2"/>
      <c r="C19" s="2"/>
      <c r="D19" s="1" t="s">
        <v>14</v>
      </c>
      <c r="E19" s="2"/>
      <c r="F19" s="2"/>
      <c r="G19" s="3"/>
      <c r="H19" s="3"/>
      <c r="M19" s="3"/>
      <c r="N19" s="3"/>
      <c r="O19" s="3"/>
      <c r="P19" s="3"/>
    </row>
    <row r="20" spans="1:18" ht="30.75" customHeight="1">
      <c r="A20" s="3"/>
      <c r="B20" s="2"/>
      <c r="C20" s="2"/>
      <c r="D20" s="214" t="s">
        <v>136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</row>
    <row r="21" spans="1:18" ht="15.75">
      <c r="A21" s="3"/>
      <c r="B21" s="3"/>
      <c r="C21" s="3"/>
      <c r="D21" s="3" t="s">
        <v>235</v>
      </c>
      <c r="E21" s="237" t="s">
        <v>253</v>
      </c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3"/>
    </row>
    <row r="22" spans="1:18" ht="15.75">
      <c r="A22" s="3"/>
      <c r="B22" s="3"/>
      <c r="C22" s="3"/>
      <c r="D22" s="230" t="s">
        <v>252</v>
      </c>
      <c r="E22" s="230"/>
      <c r="F22" s="3"/>
      <c r="G22" s="3"/>
      <c r="H22" s="3"/>
      <c r="I22" s="3"/>
      <c r="J22" s="3"/>
      <c r="K22" s="3"/>
      <c r="L22" s="3"/>
      <c r="M22" s="3"/>
      <c r="N22" s="230" t="s">
        <v>251</v>
      </c>
      <c r="O22" s="230"/>
      <c r="P22" s="3"/>
      <c r="Q22" s="3"/>
      <c r="R22" s="3"/>
    </row>
    <row r="23" spans="1:18" ht="49.5" customHeight="1">
      <c r="A23" s="3"/>
      <c r="B23" s="8" t="s">
        <v>17</v>
      </c>
      <c r="C23" s="149" t="s">
        <v>18</v>
      </c>
      <c r="D23" s="8" t="s">
        <v>19</v>
      </c>
      <c r="E23" s="149" t="s">
        <v>20</v>
      </c>
      <c r="F23" s="148" t="s">
        <v>21</v>
      </c>
      <c r="G23" s="148" t="s">
        <v>22</v>
      </c>
      <c r="H23" s="53" t="s">
        <v>23</v>
      </c>
      <c r="I23" s="8" t="s">
        <v>24</v>
      </c>
      <c r="K23" s="8" t="s">
        <v>17</v>
      </c>
      <c r="L23" s="149" t="s">
        <v>18</v>
      </c>
      <c r="M23" s="8" t="s">
        <v>19</v>
      </c>
      <c r="N23" s="149" t="s">
        <v>20</v>
      </c>
      <c r="O23" s="148" t="s">
        <v>21</v>
      </c>
      <c r="P23" s="148" t="s">
        <v>22</v>
      </c>
      <c r="Q23" s="53" t="s">
        <v>23</v>
      </c>
      <c r="R23" s="8" t="s">
        <v>24</v>
      </c>
    </row>
    <row r="24" spans="1:18" ht="15.75">
      <c r="A24" s="3"/>
      <c r="B24" s="10" t="s">
        <v>25</v>
      </c>
      <c r="C24" s="136">
        <f>M87+N87</f>
        <v>1296</v>
      </c>
      <c r="D24" s="10">
        <f>M88+N88</f>
        <v>180</v>
      </c>
      <c r="E24" s="136">
        <f>M89+N89</f>
        <v>0</v>
      </c>
      <c r="F24" s="136">
        <f>M90+N90</f>
        <v>0</v>
      </c>
      <c r="G24" s="136">
        <f>M91+N91</f>
        <v>0</v>
      </c>
      <c r="H24" s="10">
        <f>11*36</f>
        <v>396</v>
      </c>
      <c r="I24" s="10">
        <f>H24+G24+F24+E24+D24+C24</f>
        <v>1872</v>
      </c>
      <c r="K24" s="10" t="s">
        <v>25</v>
      </c>
      <c r="L24" s="136">
        <f>(M87+N87)/36</f>
        <v>36</v>
      </c>
      <c r="M24" s="10">
        <f>(M88+N88)/36</f>
        <v>5</v>
      </c>
      <c r="N24" s="136">
        <f>(M89+N89)/36</f>
        <v>0</v>
      </c>
      <c r="O24" s="136"/>
      <c r="P24" s="136"/>
      <c r="Q24" s="10">
        <v>11</v>
      </c>
      <c r="R24" s="10">
        <f>Q24+P24+O24+N24+M24+L24</f>
        <v>52</v>
      </c>
    </row>
    <row r="25" spans="1:18" ht="15.75">
      <c r="A25" s="3"/>
      <c r="B25" s="10" t="s">
        <v>26</v>
      </c>
      <c r="C25" s="136">
        <f>O87+P87</f>
        <v>1152</v>
      </c>
      <c r="D25" s="10">
        <f>O88+P88</f>
        <v>144</v>
      </c>
      <c r="E25" s="136">
        <f>O89+P89</f>
        <v>72</v>
      </c>
      <c r="F25" s="136">
        <f>O90+P90</f>
        <v>108</v>
      </c>
      <c r="G25" s="136">
        <f>O91+P91</f>
        <v>0</v>
      </c>
      <c r="H25" s="10">
        <f>11*36</f>
        <v>396</v>
      </c>
      <c r="I25" s="10">
        <f>H25+G25+F25+E25+D25+C25</f>
        <v>1872</v>
      </c>
      <c r="K25" s="10" t="s">
        <v>26</v>
      </c>
      <c r="L25" s="136">
        <f>(O87+P87)/36</f>
        <v>32</v>
      </c>
      <c r="M25" s="10">
        <f>(O88+P88)/36</f>
        <v>4</v>
      </c>
      <c r="N25" s="136">
        <f>(O89+P89)/36</f>
        <v>2</v>
      </c>
      <c r="O25" s="136">
        <f>(O90+P90)/36</f>
        <v>3</v>
      </c>
      <c r="P25" s="136"/>
      <c r="Q25" s="10">
        <v>11</v>
      </c>
      <c r="R25" s="10">
        <f>Q25+P25+O25+N25+M25+L25</f>
        <v>52</v>
      </c>
    </row>
    <row r="26" spans="1:18" ht="15.75">
      <c r="A26" s="3"/>
      <c r="B26" s="10" t="s">
        <v>27</v>
      </c>
      <c r="C26" s="136">
        <f>Q87+R87</f>
        <v>432</v>
      </c>
      <c r="D26" s="10">
        <f>Q88+R88</f>
        <v>144</v>
      </c>
      <c r="E26" s="136">
        <f>Q89+R89</f>
        <v>756</v>
      </c>
      <c r="F26" s="136">
        <f>Q90+R90</f>
        <v>72</v>
      </c>
      <c r="G26" s="136">
        <f>Q91+R91</f>
        <v>72</v>
      </c>
      <c r="H26" s="10">
        <f>2*36</f>
        <v>72</v>
      </c>
      <c r="I26" s="10">
        <f>H26+G26+F26+E26+D26+C26</f>
        <v>1548</v>
      </c>
      <c r="K26" s="10" t="s">
        <v>27</v>
      </c>
      <c r="L26" s="136">
        <f>(Q87+R87)/36</f>
        <v>12</v>
      </c>
      <c r="M26" s="10">
        <f>(Q88+R88)/36</f>
        <v>4</v>
      </c>
      <c r="N26" s="136">
        <f>(Q89+R89)/36</f>
        <v>21</v>
      </c>
      <c r="O26" s="136">
        <f>(Q90+R90)/36</f>
        <v>2</v>
      </c>
      <c r="P26" s="136"/>
      <c r="Q26" s="10">
        <v>2</v>
      </c>
      <c r="R26" s="10">
        <f>Q26+P26+O26+N26+M26+L26</f>
        <v>41</v>
      </c>
    </row>
    <row r="27" spans="1:18" ht="15.75">
      <c r="A27" s="3"/>
      <c r="B27" s="11" t="s">
        <v>28</v>
      </c>
      <c r="C27" s="137">
        <f aca="true" t="shared" si="0" ref="C27:H27">SUM(C24:C26)</f>
        <v>2880</v>
      </c>
      <c r="D27" s="137">
        <f t="shared" si="0"/>
        <v>468</v>
      </c>
      <c r="E27" s="137">
        <f t="shared" si="0"/>
        <v>828</v>
      </c>
      <c r="F27" s="137">
        <f t="shared" si="0"/>
        <v>180</v>
      </c>
      <c r="G27" s="137">
        <f t="shared" si="0"/>
        <v>72</v>
      </c>
      <c r="H27" s="11">
        <f t="shared" si="0"/>
        <v>864</v>
      </c>
      <c r="I27" s="10">
        <f>H27+G27+F27+E27+D27+C27</f>
        <v>5292</v>
      </c>
      <c r="K27" s="380" t="s">
        <v>28</v>
      </c>
      <c r="L27" s="137">
        <f>L24+L25+L26</f>
        <v>80</v>
      </c>
      <c r="M27" s="11">
        <f>SUM(M24:M26)</f>
        <v>13</v>
      </c>
      <c r="N27" s="137">
        <f>N24+N25+N26</f>
        <v>23</v>
      </c>
      <c r="O27" s="137">
        <f>O24+O25+O26</f>
        <v>5</v>
      </c>
      <c r="P27" s="137">
        <v>2</v>
      </c>
      <c r="Q27" s="11">
        <f>SUM(Q24:Q26)</f>
        <v>24</v>
      </c>
      <c r="R27" s="10">
        <f>Q27+P27+O27+N27+M27+L27</f>
        <v>147</v>
      </c>
    </row>
    <row r="28" spans="1:18" ht="15.75" customHeight="1">
      <c r="A28" s="3"/>
      <c r="B28" s="3"/>
      <c r="C28" s="3"/>
      <c r="D28" s="229" t="s">
        <v>238</v>
      </c>
      <c r="E28" s="231" t="s">
        <v>239</v>
      </c>
      <c r="F28" s="231"/>
      <c r="G28" s="231"/>
      <c r="H28" s="231"/>
      <c r="I28" s="152"/>
      <c r="J28" s="152"/>
      <c r="K28" s="150"/>
      <c r="L28" s="150"/>
      <c r="M28" s="150"/>
      <c r="N28" s="150"/>
      <c r="O28" s="3"/>
      <c r="P28" s="3"/>
      <c r="Q28" s="3"/>
      <c r="R28" s="12"/>
    </row>
    <row r="29" spans="1:18" ht="15.75">
      <c r="A29" s="3"/>
      <c r="B29" s="3"/>
      <c r="C29" s="3"/>
      <c r="D29" s="230"/>
      <c r="E29" s="232"/>
      <c r="F29" s="232"/>
      <c r="G29" s="232"/>
      <c r="H29" s="232"/>
      <c r="I29" s="153"/>
      <c r="J29" s="153"/>
      <c r="K29" s="151"/>
      <c r="L29" s="151"/>
      <c r="M29" s="328"/>
      <c r="N29" s="328"/>
      <c r="O29" s="12"/>
      <c r="P29" s="12"/>
      <c r="Q29" s="12"/>
      <c r="R29" s="12"/>
    </row>
    <row r="30" spans="1:18" ht="30.75" customHeight="1">
      <c r="A30" s="218" t="s">
        <v>29</v>
      </c>
      <c r="B30" s="219" t="s">
        <v>30</v>
      </c>
      <c r="C30" s="217" t="s">
        <v>31</v>
      </c>
      <c r="D30" s="217"/>
      <c r="E30" s="146" t="s">
        <v>177</v>
      </c>
      <c r="F30" s="146"/>
      <c r="G30" s="146"/>
      <c r="H30" s="146"/>
      <c r="I30" s="146"/>
      <c r="J30" s="13"/>
      <c r="K30" s="13"/>
      <c r="L30" s="210"/>
      <c r="M30" s="330" t="s">
        <v>33</v>
      </c>
      <c r="N30" s="331"/>
      <c r="O30" s="331"/>
      <c r="P30" s="331"/>
      <c r="Q30" s="331"/>
      <c r="R30" s="332"/>
    </row>
    <row r="31" spans="1:18" ht="15.75" customHeight="1">
      <c r="A31" s="218"/>
      <c r="B31" s="219"/>
      <c r="C31" s="217"/>
      <c r="D31" s="217"/>
      <c r="E31" s="220" t="s">
        <v>28</v>
      </c>
      <c r="F31" s="244" t="s">
        <v>35</v>
      </c>
      <c r="G31" s="218" t="s">
        <v>176</v>
      </c>
      <c r="H31" s="218"/>
      <c r="I31" s="218"/>
      <c r="J31" s="218"/>
      <c r="K31" s="218"/>
      <c r="L31" s="278"/>
      <c r="M31" s="333" t="s">
        <v>37</v>
      </c>
      <c r="N31" s="223"/>
      <c r="O31" s="223" t="s">
        <v>38</v>
      </c>
      <c r="P31" s="223"/>
      <c r="Q31" s="223" t="s">
        <v>39</v>
      </c>
      <c r="R31" s="334"/>
    </row>
    <row r="32" spans="1:18" ht="15.75" customHeight="1">
      <c r="A32" s="218"/>
      <c r="B32" s="219"/>
      <c r="C32" s="217"/>
      <c r="D32" s="217"/>
      <c r="E32" s="220"/>
      <c r="F32" s="244"/>
      <c r="G32" s="233" t="s">
        <v>175</v>
      </c>
      <c r="H32" s="228" t="s">
        <v>178</v>
      </c>
      <c r="I32" s="228"/>
      <c r="J32" s="234" t="s">
        <v>189</v>
      </c>
      <c r="K32" s="234" t="s">
        <v>172</v>
      </c>
      <c r="L32" s="308" t="s">
        <v>180</v>
      </c>
      <c r="M32" s="333" t="s">
        <v>42</v>
      </c>
      <c r="N32" s="223"/>
      <c r="O32" s="223" t="s">
        <v>42</v>
      </c>
      <c r="P32" s="223"/>
      <c r="Q32" s="223" t="s">
        <v>42</v>
      </c>
      <c r="R32" s="334"/>
    </row>
    <row r="33" spans="1:18" ht="15.75" customHeight="1">
      <c r="A33" s="218"/>
      <c r="B33" s="219"/>
      <c r="C33" s="235" t="s">
        <v>174</v>
      </c>
      <c r="D33" s="235" t="s">
        <v>173</v>
      </c>
      <c r="E33" s="220"/>
      <c r="F33" s="244"/>
      <c r="G33" s="233"/>
      <c r="H33" s="215" t="s">
        <v>179</v>
      </c>
      <c r="I33" s="215" t="s">
        <v>131</v>
      </c>
      <c r="J33" s="234"/>
      <c r="K33" s="234"/>
      <c r="L33" s="308"/>
      <c r="M33" s="335">
        <v>1</v>
      </c>
      <c r="N33" s="15">
        <v>2</v>
      </c>
      <c r="O33" s="15">
        <v>3</v>
      </c>
      <c r="P33" s="15">
        <v>4</v>
      </c>
      <c r="Q33" s="15">
        <v>5</v>
      </c>
      <c r="R33" s="336">
        <v>6</v>
      </c>
    </row>
    <row r="34" spans="1:18" ht="15.75">
      <c r="A34" s="218"/>
      <c r="B34" s="219"/>
      <c r="C34" s="235"/>
      <c r="D34" s="235"/>
      <c r="E34" s="220"/>
      <c r="F34" s="244"/>
      <c r="G34" s="233"/>
      <c r="H34" s="215"/>
      <c r="I34" s="215"/>
      <c r="J34" s="234"/>
      <c r="K34" s="234"/>
      <c r="L34" s="308"/>
      <c r="M34" s="337" t="s">
        <v>45</v>
      </c>
      <c r="N34" s="225"/>
      <c r="O34" s="225" t="s">
        <v>45</v>
      </c>
      <c r="P34" s="225"/>
      <c r="Q34" s="225" t="s">
        <v>45</v>
      </c>
      <c r="R34" s="338"/>
    </row>
    <row r="35" spans="1:18" ht="15.75">
      <c r="A35" s="218"/>
      <c r="B35" s="219"/>
      <c r="C35" s="235"/>
      <c r="D35" s="235"/>
      <c r="E35" s="220"/>
      <c r="F35" s="244"/>
      <c r="G35" s="233"/>
      <c r="H35" s="215"/>
      <c r="I35" s="215"/>
      <c r="J35" s="234"/>
      <c r="K35" s="234"/>
      <c r="L35" s="308"/>
      <c r="M35" s="339" t="s">
        <v>220</v>
      </c>
      <c r="N35" s="56" t="s">
        <v>221</v>
      </c>
      <c r="O35" s="55" t="s">
        <v>283</v>
      </c>
      <c r="P35" s="55" t="s">
        <v>284</v>
      </c>
      <c r="Q35" s="54" t="s">
        <v>288</v>
      </c>
      <c r="R35" s="340" t="s">
        <v>289</v>
      </c>
    </row>
    <row r="36" spans="1:18" ht="15.75">
      <c r="A36" s="13">
        <v>1</v>
      </c>
      <c r="B36" s="13">
        <v>2</v>
      </c>
      <c r="C36" s="13">
        <v>3</v>
      </c>
      <c r="D36" s="13">
        <v>4</v>
      </c>
      <c r="E36" s="13">
        <v>5</v>
      </c>
      <c r="F36" s="13">
        <v>6</v>
      </c>
      <c r="G36" s="13">
        <v>7</v>
      </c>
      <c r="H36" s="13">
        <v>8</v>
      </c>
      <c r="I36" s="13">
        <v>9</v>
      </c>
      <c r="J36" s="13">
        <v>10</v>
      </c>
      <c r="K36" s="13">
        <v>11</v>
      </c>
      <c r="L36" s="210">
        <v>12</v>
      </c>
      <c r="M36" s="341">
        <v>13</v>
      </c>
      <c r="N36" s="13">
        <v>14</v>
      </c>
      <c r="O36" s="13">
        <v>15</v>
      </c>
      <c r="P36" s="13">
        <v>16</v>
      </c>
      <c r="Q36" s="13">
        <v>17</v>
      </c>
      <c r="R36" s="342">
        <v>18</v>
      </c>
    </row>
    <row r="37" spans="1:18" s="21" customFormat="1" ht="15.75">
      <c r="A37" s="177" t="s">
        <v>46</v>
      </c>
      <c r="B37" s="178" t="s">
        <v>47</v>
      </c>
      <c r="C37" s="240" t="s">
        <v>254</v>
      </c>
      <c r="D37" s="241"/>
      <c r="E37" s="179">
        <f>E38+E51+E55</f>
        <v>2112</v>
      </c>
      <c r="F37" s="179">
        <f>F38+F51+F55</f>
        <v>0</v>
      </c>
      <c r="G37" s="179">
        <f>G38+G51+G55</f>
        <v>2112</v>
      </c>
      <c r="H37" s="179">
        <f aca="true" t="shared" si="1" ref="H37:R37">H38+H51+H55</f>
        <v>1013</v>
      </c>
      <c r="I37" s="179">
        <f t="shared" si="1"/>
        <v>1039</v>
      </c>
      <c r="J37" s="179">
        <f t="shared" si="1"/>
        <v>0</v>
      </c>
      <c r="K37" s="179">
        <f t="shared" si="1"/>
        <v>60</v>
      </c>
      <c r="L37" s="309">
        <f t="shared" si="1"/>
        <v>100</v>
      </c>
      <c r="M37" s="343">
        <f t="shared" si="1"/>
        <v>442</v>
      </c>
      <c r="N37" s="179">
        <f t="shared" si="1"/>
        <v>678</v>
      </c>
      <c r="O37" s="179">
        <f t="shared" si="1"/>
        <v>522</v>
      </c>
      <c r="P37" s="179">
        <f t="shared" si="1"/>
        <v>470</v>
      </c>
      <c r="Q37" s="179">
        <f t="shared" si="1"/>
        <v>0</v>
      </c>
      <c r="R37" s="344">
        <f t="shared" si="1"/>
        <v>0</v>
      </c>
    </row>
    <row r="38" spans="1:18" s="21" customFormat="1" ht="27">
      <c r="A38" s="180" t="s">
        <v>255</v>
      </c>
      <c r="B38" s="181" t="s">
        <v>256</v>
      </c>
      <c r="C38" s="182" t="s">
        <v>257</v>
      </c>
      <c r="D38" s="182" t="s">
        <v>258</v>
      </c>
      <c r="E38" s="183">
        <f>E39+E40+E41+E42+E43+E44+E45+E46+E47+E48+E49+E50</f>
        <v>1393</v>
      </c>
      <c r="F38" s="183">
        <f>F39+F40+F41+F42+F43+F44+F45+F46+F47+F48+F49+F50</f>
        <v>0</v>
      </c>
      <c r="G38" s="183">
        <f>G39+G40+G41+G42+G43+G44+G45+G46+G47+G48+G49+G50</f>
        <v>1393</v>
      </c>
      <c r="H38" s="183">
        <f aca="true" t="shared" si="2" ref="H38:R38">H39+H40+H41+H42+H43+H44+H45+H46+H47+H48+H49+H50</f>
        <v>738</v>
      </c>
      <c r="I38" s="183">
        <f t="shared" si="2"/>
        <v>635</v>
      </c>
      <c r="J38" s="183">
        <f t="shared" si="2"/>
        <v>0</v>
      </c>
      <c r="K38" s="183">
        <f t="shared" si="2"/>
        <v>20</v>
      </c>
      <c r="L38" s="310">
        <f t="shared" si="2"/>
        <v>32</v>
      </c>
      <c r="M38" s="345">
        <f t="shared" si="2"/>
        <v>271</v>
      </c>
      <c r="N38" s="183">
        <f t="shared" si="2"/>
        <v>436</v>
      </c>
      <c r="O38" s="183">
        <f t="shared" si="2"/>
        <v>400</v>
      </c>
      <c r="P38" s="183">
        <f t="shared" si="2"/>
        <v>286</v>
      </c>
      <c r="Q38" s="183">
        <f t="shared" si="2"/>
        <v>0</v>
      </c>
      <c r="R38" s="346">
        <f t="shared" si="2"/>
        <v>0</v>
      </c>
    </row>
    <row r="39" spans="1:18" s="21" customFormat="1" ht="15.75">
      <c r="A39" s="14" t="s">
        <v>49</v>
      </c>
      <c r="B39" s="22" t="s">
        <v>244</v>
      </c>
      <c r="C39" s="24" t="s">
        <v>181</v>
      </c>
      <c r="D39" s="24" t="s">
        <v>146</v>
      </c>
      <c r="E39" s="14">
        <f>G39+F39</f>
        <v>134</v>
      </c>
      <c r="F39" s="14"/>
      <c r="G39" s="14">
        <f aca="true" t="shared" si="3" ref="G39:G53">SUM(M39:R39)-F39</f>
        <v>134</v>
      </c>
      <c r="H39" s="14">
        <f>G39-I39-K39</f>
        <v>32</v>
      </c>
      <c r="I39" s="14">
        <v>82</v>
      </c>
      <c r="J39" s="14"/>
      <c r="K39" s="14">
        <v>20</v>
      </c>
      <c r="L39" s="311">
        <v>32</v>
      </c>
      <c r="M39" s="347">
        <v>34</v>
      </c>
      <c r="N39" s="14">
        <v>34</v>
      </c>
      <c r="O39" s="14">
        <v>16</v>
      </c>
      <c r="P39" s="14">
        <v>50</v>
      </c>
      <c r="Q39" s="89"/>
      <c r="R39" s="348"/>
    </row>
    <row r="40" spans="1:18" s="21" customFormat="1" ht="15.75">
      <c r="A40" s="14" t="s">
        <v>52</v>
      </c>
      <c r="B40" s="22" t="s">
        <v>53</v>
      </c>
      <c r="C40" s="24" t="s">
        <v>182</v>
      </c>
      <c r="D40" s="24" t="s">
        <v>59</v>
      </c>
      <c r="E40" s="14">
        <f aca="true" t="shared" si="4" ref="E40:E50">G40+F40+L40</f>
        <v>172</v>
      </c>
      <c r="F40" s="14"/>
      <c r="G40" s="14">
        <f t="shared" si="3"/>
        <v>172</v>
      </c>
      <c r="H40" s="14">
        <f>G40-I40-K40</f>
        <v>172</v>
      </c>
      <c r="I40" s="14"/>
      <c r="J40" s="14"/>
      <c r="K40" s="14"/>
      <c r="L40" s="311"/>
      <c r="M40" s="347">
        <v>34</v>
      </c>
      <c r="N40" s="14">
        <v>90</v>
      </c>
      <c r="O40" s="14">
        <v>48</v>
      </c>
      <c r="P40" s="14"/>
      <c r="Q40" s="89"/>
      <c r="R40" s="348"/>
    </row>
    <row r="41" spans="1:18" s="21" customFormat="1" ht="15.75">
      <c r="A41" s="14" t="s">
        <v>55</v>
      </c>
      <c r="B41" s="22" t="s">
        <v>56</v>
      </c>
      <c r="C41" s="24" t="s">
        <v>184</v>
      </c>
      <c r="D41" s="24" t="s">
        <v>225</v>
      </c>
      <c r="E41" s="14">
        <f t="shared" si="4"/>
        <v>172</v>
      </c>
      <c r="F41" s="14"/>
      <c r="G41" s="14">
        <f t="shared" si="3"/>
        <v>172</v>
      </c>
      <c r="H41" s="14">
        <f aca="true" t="shared" si="5" ref="H41:H49">G41-I41</f>
        <v>0</v>
      </c>
      <c r="I41" s="174">
        <v>172</v>
      </c>
      <c r="J41" s="89"/>
      <c r="K41" s="89"/>
      <c r="L41" s="312"/>
      <c r="M41" s="347">
        <v>34</v>
      </c>
      <c r="N41" s="14">
        <v>48</v>
      </c>
      <c r="O41" s="14">
        <v>46</v>
      </c>
      <c r="P41" s="14">
        <v>44</v>
      </c>
      <c r="Q41" s="89"/>
      <c r="R41" s="348"/>
    </row>
    <row r="42" spans="1:18" s="21" customFormat="1" ht="15.75">
      <c r="A42" s="14" t="s">
        <v>57</v>
      </c>
      <c r="B42" s="22" t="s">
        <v>58</v>
      </c>
      <c r="C42" s="24" t="s">
        <v>184</v>
      </c>
      <c r="D42" s="24" t="s">
        <v>225</v>
      </c>
      <c r="E42" s="14">
        <f t="shared" si="4"/>
        <v>172</v>
      </c>
      <c r="F42" s="14"/>
      <c r="G42" s="14">
        <f t="shared" si="3"/>
        <v>172</v>
      </c>
      <c r="H42" s="14">
        <f t="shared" si="5"/>
        <v>132</v>
      </c>
      <c r="I42" s="175">
        <v>40</v>
      </c>
      <c r="J42" s="14"/>
      <c r="K42" s="14"/>
      <c r="L42" s="311"/>
      <c r="M42" s="347">
        <v>34</v>
      </c>
      <c r="N42" s="14">
        <v>48</v>
      </c>
      <c r="O42" s="14">
        <v>46</v>
      </c>
      <c r="P42" s="14">
        <v>44</v>
      </c>
      <c r="Q42" s="89"/>
      <c r="R42" s="348"/>
    </row>
    <row r="43" spans="1:18" s="21" customFormat="1" ht="15.75">
      <c r="A43" s="14" t="s">
        <v>60</v>
      </c>
      <c r="B43" s="22" t="s">
        <v>61</v>
      </c>
      <c r="C43" s="24" t="s">
        <v>184</v>
      </c>
      <c r="D43" s="24" t="s">
        <v>225</v>
      </c>
      <c r="E43" s="14">
        <f t="shared" si="4"/>
        <v>174</v>
      </c>
      <c r="F43" s="14"/>
      <c r="G43" s="14">
        <f t="shared" si="3"/>
        <v>174</v>
      </c>
      <c r="H43" s="14">
        <f t="shared" si="5"/>
        <v>134</v>
      </c>
      <c r="I43" s="175">
        <v>40</v>
      </c>
      <c r="J43" s="14"/>
      <c r="K43" s="14"/>
      <c r="L43" s="311"/>
      <c r="M43" s="347">
        <v>34</v>
      </c>
      <c r="N43" s="14">
        <v>48</v>
      </c>
      <c r="O43" s="14">
        <v>48</v>
      </c>
      <c r="P43" s="14">
        <v>44</v>
      </c>
      <c r="Q43" s="89"/>
      <c r="R43" s="348"/>
    </row>
    <row r="44" spans="1:18" s="21" customFormat="1" ht="15.75">
      <c r="A44" s="14" t="s">
        <v>63</v>
      </c>
      <c r="B44" s="22" t="s">
        <v>64</v>
      </c>
      <c r="C44" s="242" t="s">
        <v>184</v>
      </c>
      <c r="D44" s="242" t="s">
        <v>225</v>
      </c>
      <c r="E44" s="14">
        <f t="shared" si="4"/>
        <v>136</v>
      </c>
      <c r="F44" s="14"/>
      <c r="G44" s="14">
        <f t="shared" si="3"/>
        <v>136</v>
      </c>
      <c r="H44" s="14">
        <f t="shared" si="5"/>
        <v>96</v>
      </c>
      <c r="I44" s="174">
        <v>40</v>
      </c>
      <c r="J44" s="89"/>
      <c r="K44" s="89"/>
      <c r="L44" s="312"/>
      <c r="M44" s="347">
        <v>34</v>
      </c>
      <c r="N44" s="14">
        <v>48</v>
      </c>
      <c r="O44" s="14">
        <v>32</v>
      </c>
      <c r="P44" s="14">
        <v>22</v>
      </c>
      <c r="Q44" s="89"/>
      <c r="R44" s="348"/>
    </row>
    <row r="45" spans="1:18" s="21" customFormat="1" ht="15.75">
      <c r="A45" s="14" t="s">
        <v>65</v>
      </c>
      <c r="B45" s="22" t="s">
        <v>66</v>
      </c>
      <c r="C45" s="242"/>
      <c r="D45" s="242"/>
      <c r="E45" s="14">
        <f t="shared" si="4"/>
        <v>36</v>
      </c>
      <c r="F45" s="14"/>
      <c r="G45" s="14">
        <f t="shared" si="3"/>
        <v>36</v>
      </c>
      <c r="H45" s="14">
        <f t="shared" si="5"/>
        <v>24</v>
      </c>
      <c r="I45" s="174">
        <v>12</v>
      </c>
      <c r="J45" s="89"/>
      <c r="K45" s="89"/>
      <c r="L45" s="312"/>
      <c r="M45" s="347"/>
      <c r="N45" s="14"/>
      <c r="O45" s="14">
        <v>16</v>
      </c>
      <c r="P45" s="14">
        <v>20</v>
      </c>
      <c r="Q45" s="89"/>
      <c r="R45" s="348"/>
    </row>
    <row r="46" spans="1:18" s="21" customFormat="1" ht="15.75">
      <c r="A46" s="14" t="s">
        <v>67</v>
      </c>
      <c r="B46" s="22" t="s">
        <v>169</v>
      </c>
      <c r="C46" s="24" t="s">
        <v>241</v>
      </c>
      <c r="D46" s="24" t="s">
        <v>59</v>
      </c>
      <c r="E46" s="14">
        <f t="shared" si="4"/>
        <v>36</v>
      </c>
      <c r="F46" s="14"/>
      <c r="G46" s="14">
        <f t="shared" si="3"/>
        <v>36</v>
      </c>
      <c r="H46" s="14">
        <f t="shared" si="5"/>
        <v>34</v>
      </c>
      <c r="I46" s="174">
        <v>2</v>
      </c>
      <c r="J46" s="89"/>
      <c r="K46" s="89"/>
      <c r="L46" s="312"/>
      <c r="M46" s="347"/>
      <c r="N46" s="14"/>
      <c r="O46" s="14">
        <v>36</v>
      </c>
      <c r="P46" s="14"/>
      <c r="Q46" s="89"/>
      <c r="R46" s="348"/>
    </row>
    <row r="47" spans="1:18" s="21" customFormat="1" ht="15.75">
      <c r="A47" s="14" t="s">
        <v>70</v>
      </c>
      <c r="B47" s="22" t="s">
        <v>145</v>
      </c>
      <c r="C47" s="24" t="s">
        <v>182</v>
      </c>
      <c r="D47" s="24" t="s">
        <v>59</v>
      </c>
      <c r="E47" s="14">
        <f t="shared" si="4"/>
        <v>80</v>
      </c>
      <c r="F47" s="14"/>
      <c r="G47" s="14">
        <f t="shared" si="3"/>
        <v>80</v>
      </c>
      <c r="H47" s="14">
        <f t="shared" si="5"/>
        <v>24</v>
      </c>
      <c r="I47" s="175">
        <v>56</v>
      </c>
      <c r="J47" s="14"/>
      <c r="K47" s="14"/>
      <c r="L47" s="311"/>
      <c r="M47" s="347">
        <v>16</v>
      </c>
      <c r="N47" s="14">
        <v>48</v>
      </c>
      <c r="O47" s="14">
        <v>16</v>
      </c>
      <c r="P47" s="14"/>
      <c r="Q47" s="89"/>
      <c r="R47" s="348"/>
    </row>
    <row r="48" spans="1:18" s="21" customFormat="1" ht="15.75">
      <c r="A48" s="14" t="s">
        <v>186</v>
      </c>
      <c r="B48" s="22" t="s">
        <v>132</v>
      </c>
      <c r="C48" s="242" t="s">
        <v>184</v>
      </c>
      <c r="D48" s="242" t="s">
        <v>185</v>
      </c>
      <c r="E48" s="14">
        <f t="shared" si="4"/>
        <v>36</v>
      </c>
      <c r="F48" s="14"/>
      <c r="G48" s="14">
        <f t="shared" si="3"/>
        <v>36</v>
      </c>
      <c r="H48" s="14">
        <f t="shared" si="5"/>
        <v>28</v>
      </c>
      <c r="I48" s="175">
        <v>8</v>
      </c>
      <c r="J48" s="14"/>
      <c r="K48" s="14"/>
      <c r="L48" s="311"/>
      <c r="M48" s="347"/>
      <c r="N48" s="14"/>
      <c r="O48" s="14">
        <v>16</v>
      </c>
      <c r="P48" s="14">
        <v>20</v>
      </c>
      <c r="Q48" s="89"/>
      <c r="R48" s="348"/>
    </row>
    <row r="49" spans="1:18" s="21" customFormat="1" ht="15.75">
      <c r="A49" s="14" t="s">
        <v>187</v>
      </c>
      <c r="B49" s="22" t="s">
        <v>245</v>
      </c>
      <c r="C49" s="242"/>
      <c r="D49" s="242"/>
      <c r="E49" s="14">
        <f t="shared" si="4"/>
        <v>74</v>
      </c>
      <c r="F49" s="14"/>
      <c r="G49" s="14">
        <f t="shared" si="3"/>
        <v>74</v>
      </c>
      <c r="H49" s="14">
        <f t="shared" si="5"/>
        <v>62</v>
      </c>
      <c r="I49" s="175">
        <v>12</v>
      </c>
      <c r="J49" s="14"/>
      <c r="K49" s="14"/>
      <c r="L49" s="311"/>
      <c r="M49" s="347"/>
      <c r="N49" s="14"/>
      <c r="O49" s="14">
        <v>32</v>
      </c>
      <c r="P49" s="14">
        <v>42</v>
      </c>
      <c r="Q49" s="89"/>
      <c r="R49" s="348"/>
    </row>
    <row r="50" spans="1:18" s="21" customFormat="1" ht="15.75">
      <c r="A50" s="14" t="s">
        <v>188</v>
      </c>
      <c r="B50" s="22" t="s">
        <v>68</v>
      </c>
      <c r="C50" s="207" t="s">
        <v>183</v>
      </c>
      <c r="D50" s="24" t="s">
        <v>59</v>
      </c>
      <c r="E50" s="14">
        <f t="shared" si="4"/>
        <v>171</v>
      </c>
      <c r="F50" s="14"/>
      <c r="G50" s="14">
        <f t="shared" si="3"/>
        <v>171</v>
      </c>
      <c r="H50" s="14">
        <f>G50-I50</f>
        <v>0</v>
      </c>
      <c r="I50" s="174">
        <v>171</v>
      </c>
      <c r="J50" s="89"/>
      <c r="K50" s="89"/>
      <c r="L50" s="312"/>
      <c r="M50" s="347">
        <v>51</v>
      </c>
      <c r="N50" s="14">
        <v>72</v>
      </c>
      <c r="O50" s="14">
        <v>48</v>
      </c>
      <c r="P50" s="14"/>
      <c r="Q50" s="89"/>
      <c r="R50" s="348"/>
    </row>
    <row r="51" spans="1:18" s="21" customFormat="1" ht="31.5">
      <c r="A51" s="184" t="s">
        <v>259</v>
      </c>
      <c r="B51" s="185" t="s">
        <v>260</v>
      </c>
      <c r="C51" s="206" t="s">
        <v>261</v>
      </c>
      <c r="D51" s="205" t="s">
        <v>282</v>
      </c>
      <c r="E51" s="186">
        <f>E52+E53+E54</f>
        <v>641</v>
      </c>
      <c r="F51" s="186">
        <f>F52+F53+F54</f>
        <v>0</v>
      </c>
      <c r="G51" s="186">
        <f>G52+G53+G54</f>
        <v>641</v>
      </c>
      <c r="H51" s="186">
        <f aca="true" t="shared" si="6" ref="H51:R51">H52+H53+H54</f>
        <v>255</v>
      </c>
      <c r="I51" s="186">
        <f t="shared" si="6"/>
        <v>346</v>
      </c>
      <c r="J51" s="186">
        <f t="shared" si="6"/>
        <v>0</v>
      </c>
      <c r="K51" s="186">
        <f t="shared" si="6"/>
        <v>40</v>
      </c>
      <c r="L51" s="313">
        <f t="shared" si="6"/>
        <v>68</v>
      </c>
      <c r="M51" s="349">
        <f t="shared" si="6"/>
        <v>137</v>
      </c>
      <c r="N51" s="186">
        <f t="shared" si="6"/>
        <v>242</v>
      </c>
      <c r="O51" s="186">
        <f t="shared" si="6"/>
        <v>122</v>
      </c>
      <c r="P51" s="186">
        <f t="shared" si="6"/>
        <v>140</v>
      </c>
      <c r="Q51" s="186">
        <f t="shared" si="6"/>
        <v>0</v>
      </c>
      <c r="R51" s="350">
        <f t="shared" si="6"/>
        <v>0</v>
      </c>
    </row>
    <row r="52" spans="1:18" s="21" customFormat="1" ht="15.75">
      <c r="A52" s="14" t="s">
        <v>73</v>
      </c>
      <c r="B52" s="23" t="s">
        <v>74</v>
      </c>
      <c r="C52" s="24" t="s">
        <v>181</v>
      </c>
      <c r="D52" s="24" t="s">
        <v>146</v>
      </c>
      <c r="E52" s="14">
        <f>G52+F52</f>
        <v>320</v>
      </c>
      <c r="F52" s="14"/>
      <c r="G52" s="14">
        <f t="shared" si="3"/>
        <v>320</v>
      </c>
      <c r="H52" s="14">
        <f>G52-I52-K52</f>
        <v>90</v>
      </c>
      <c r="I52" s="175">
        <v>210</v>
      </c>
      <c r="J52" s="14"/>
      <c r="K52" s="175">
        <v>20</v>
      </c>
      <c r="L52" s="314">
        <v>32</v>
      </c>
      <c r="M52" s="347">
        <v>68</v>
      </c>
      <c r="N52" s="14">
        <v>106</v>
      </c>
      <c r="O52" s="14">
        <v>48</v>
      </c>
      <c r="P52" s="14">
        <v>98</v>
      </c>
      <c r="Q52" s="89"/>
      <c r="R52" s="348"/>
    </row>
    <row r="53" spans="1:18" s="21" customFormat="1" ht="15.75">
      <c r="A53" s="14" t="s">
        <v>77</v>
      </c>
      <c r="B53" s="22" t="s">
        <v>76</v>
      </c>
      <c r="C53" s="24" t="s">
        <v>184</v>
      </c>
      <c r="D53" s="24" t="s">
        <v>181</v>
      </c>
      <c r="E53" s="14">
        <f>G53+F53</f>
        <v>180</v>
      </c>
      <c r="F53" s="14"/>
      <c r="G53" s="14">
        <f t="shared" si="3"/>
        <v>180</v>
      </c>
      <c r="H53" s="14">
        <f>G53-I53-K53</f>
        <v>140</v>
      </c>
      <c r="I53" s="174">
        <v>40</v>
      </c>
      <c r="J53" s="89"/>
      <c r="K53" s="174"/>
      <c r="L53" s="315"/>
      <c r="M53" s="347">
        <v>34</v>
      </c>
      <c r="N53" s="14">
        <v>72</v>
      </c>
      <c r="O53" s="14">
        <v>32</v>
      </c>
      <c r="P53" s="14">
        <v>42</v>
      </c>
      <c r="Q53" s="89"/>
      <c r="R53" s="348"/>
    </row>
    <row r="54" spans="1:18" s="21" customFormat="1" ht="15.75">
      <c r="A54" s="14" t="s">
        <v>75</v>
      </c>
      <c r="B54" s="22" t="s">
        <v>135</v>
      </c>
      <c r="C54" s="24" t="s">
        <v>280</v>
      </c>
      <c r="D54" s="24" t="s">
        <v>281</v>
      </c>
      <c r="E54" s="14">
        <f>G54+F54</f>
        <v>141</v>
      </c>
      <c r="F54" s="14"/>
      <c r="G54" s="14">
        <f>SUM(M54:R54)-F54</f>
        <v>141</v>
      </c>
      <c r="H54" s="14">
        <f>G54-I54-K54</f>
        <v>25</v>
      </c>
      <c r="I54" s="174">
        <v>96</v>
      </c>
      <c r="J54" s="89"/>
      <c r="K54" s="89">
        <v>20</v>
      </c>
      <c r="L54" s="315">
        <v>36</v>
      </c>
      <c r="M54" s="351">
        <v>35</v>
      </c>
      <c r="N54" s="209">
        <v>64</v>
      </c>
      <c r="O54" s="209">
        <v>42</v>
      </c>
      <c r="P54" s="209"/>
      <c r="Q54" s="89"/>
      <c r="R54" s="348"/>
    </row>
    <row r="55" spans="1:18" s="21" customFormat="1" ht="15.75">
      <c r="A55" s="184" t="s">
        <v>262</v>
      </c>
      <c r="B55" s="187" t="s">
        <v>263</v>
      </c>
      <c r="C55" s="188" t="s">
        <v>264</v>
      </c>
      <c r="D55" s="188" t="s">
        <v>212</v>
      </c>
      <c r="E55" s="186">
        <f>E56+E57</f>
        <v>78</v>
      </c>
      <c r="F55" s="186">
        <f>F56+F57</f>
        <v>0</v>
      </c>
      <c r="G55" s="186">
        <f>G56+G57</f>
        <v>78</v>
      </c>
      <c r="H55" s="186">
        <f aca="true" t="shared" si="7" ref="H55:R55">H56+H57</f>
        <v>20</v>
      </c>
      <c r="I55" s="186">
        <f t="shared" si="7"/>
        <v>58</v>
      </c>
      <c r="J55" s="186">
        <f t="shared" si="7"/>
        <v>0</v>
      </c>
      <c r="K55" s="186">
        <f t="shared" si="7"/>
        <v>0</v>
      </c>
      <c r="L55" s="313">
        <f t="shared" si="7"/>
        <v>0</v>
      </c>
      <c r="M55" s="349">
        <f t="shared" si="7"/>
        <v>34</v>
      </c>
      <c r="N55" s="186">
        <f t="shared" si="7"/>
        <v>0</v>
      </c>
      <c r="O55" s="186">
        <f t="shared" si="7"/>
        <v>0</v>
      </c>
      <c r="P55" s="186">
        <f t="shared" si="7"/>
        <v>44</v>
      </c>
      <c r="Q55" s="186">
        <f t="shared" si="7"/>
        <v>0</v>
      </c>
      <c r="R55" s="350">
        <f t="shared" si="7"/>
        <v>0</v>
      </c>
    </row>
    <row r="56" spans="1:18" s="21" customFormat="1" ht="15.75">
      <c r="A56" s="14" t="s">
        <v>270</v>
      </c>
      <c r="B56" s="22" t="s">
        <v>143</v>
      </c>
      <c r="C56" s="14" t="s">
        <v>84</v>
      </c>
      <c r="D56" s="24" t="s">
        <v>226</v>
      </c>
      <c r="E56" s="14">
        <f>G56+F56+L56</f>
        <v>34</v>
      </c>
      <c r="F56" s="14"/>
      <c r="G56" s="14">
        <f>SUM(M56:R56)-F56</f>
        <v>34</v>
      </c>
      <c r="H56" s="14">
        <f>G56-I56</f>
        <v>16</v>
      </c>
      <c r="I56" s="175">
        <v>18</v>
      </c>
      <c r="J56" s="14"/>
      <c r="K56" s="14"/>
      <c r="L56" s="311"/>
      <c r="M56" s="347">
        <v>34</v>
      </c>
      <c r="N56" s="14"/>
      <c r="O56" s="14"/>
      <c r="P56" s="94"/>
      <c r="Q56" s="89"/>
      <c r="R56" s="348"/>
    </row>
    <row r="57" spans="1:18" s="21" customFormat="1" ht="15.75">
      <c r="A57" s="14" t="s">
        <v>271</v>
      </c>
      <c r="B57" s="22" t="s">
        <v>142</v>
      </c>
      <c r="C57" s="24" t="s">
        <v>230</v>
      </c>
      <c r="D57" s="24" t="s">
        <v>265</v>
      </c>
      <c r="E57" s="14">
        <f>G57+F57+L57</f>
        <v>44</v>
      </c>
      <c r="F57" s="14"/>
      <c r="G57" s="14">
        <f>SUM(M57:R57)-F57</f>
        <v>44</v>
      </c>
      <c r="H57" s="14">
        <f>G57-I57</f>
        <v>4</v>
      </c>
      <c r="I57" s="175">
        <v>40</v>
      </c>
      <c r="J57" s="14"/>
      <c r="K57" s="14"/>
      <c r="L57" s="311"/>
      <c r="M57" s="347">
        <v>0</v>
      </c>
      <c r="N57" s="14"/>
      <c r="O57" s="14"/>
      <c r="P57" s="174">
        <v>44</v>
      </c>
      <c r="Q57" s="89"/>
      <c r="R57" s="348"/>
    </row>
    <row r="58" spans="1:18" ht="15.75">
      <c r="A58" s="58" t="s">
        <v>79</v>
      </c>
      <c r="B58" s="64" t="s">
        <v>80</v>
      </c>
      <c r="C58" s="260" t="s">
        <v>243</v>
      </c>
      <c r="D58" s="261"/>
      <c r="E58" s="163">
        <f aca="true" t="shared" si="8" ref="E58:R58">E59+E60+E62+E63+E64+E65+E66+E61</f>
        <v>386</v>
      </c>
      <c r="F58" s="163">
        <f t="shared" si="8"/>
        <v>24</v>
      </c>
      <c r="G58" s="163">
        <f t="shared" si="8"/>
        <v>362</v>
      </c>
      <c r="H58" s="163">
        <f t="shared" si="8"/>
        <v>110</v>
      </c>
      <c r="I58" s="163">
        <f t="shared" si="8"/>
        <v>252</v>
      </c>
      <c r="J58" s="163">
        <f t="shared" si="8"/>
        <v>0</v>
      </c>
      <c r="K58" s="163">
        <f t="shared" si="8"/>
        <v>0</v>
      </c>
      <c r="L58" s="316">
        <f t="shared" si="8"/>
        <v>0</v>
      </c>
      <c r="M58" s="352">
        <f t="shared" si="8"/>
        <v>68</v>
      </c>
      <c r="N58" s="163">
        <f t="shared" si="8"/>
        <v>0</v>
      </c>
      <c r="O58" s="163">
        <f t="shared" si="8"/>
        <v>0</v>
      </c>
      <c r="P58" s="163">
        <f t="shared" si="8"/>
        <v>78</v>
      </c>
      <c r="Q58" s="163">
        <f t="shared" si="8"/>
        <v>240</v>
      </c>
      <c r="R58" s="353">
        <f t="shared" si="8"/>
        <v>0</v>
      </c>
    </row>
    <row r="59" spans="1:18" ht="15.75">
      <c r="A59" s="82" t="s">
        <v>273</v>
      </c>
      <c r="B59" s="31" t="s">
        <v>86</v>
      </c>
      <c r="C59" s="24" t="s">
        <v>202</v>
      </c>
      <c r="D59" s="24" t="s">
        <v>203</v>
      </c>
      <c r="E59" s="14">
        <f aca="true" t="shared" si="9" ref="E59:E66">SUM(F59:G59)</f>
        <v>34</v>
      </c>
      <c r="F59" s="14"/>
      <c r="G59" s="14">
        <f aca="true" t="shared" si="10" ref="G59:G66">SUM(M59:R59)-F59</f>
        <v>34</v>
      </c>
      <c r="H59" s="14">
        <f>G59-I59</f>
        <v>2</v>
      </c>
      <c r="I59" s="173">
        <v>32</v>
      </c>
      <c r="J59" s="14"/>
      <c r="K59" s="14"/>
      <c r="L59" s="311"/>
      <c r="M59" s="354"/>
      <c r="N59" s="14"/>
      <c r="O59" s="14"/>
      <c r="P59" s="14"/>
      <c r="Q59" s="14">
        <v>34</v>
      </c>
      <c r="R59" s="355"/>
    </row>
    <row r="60" spans="1:18" ht="15.75">
      <c r="A60" s="82" t="s">
        <v>278</v>
      </c>
      <c r="B60" s="31" t="s">
        <v>90</v>
      </c>
      <c r="C60" s="24" t="s">
        <v>84</v>
      </c>
      <c r="D60" s="24" t="s">
        <v>227</v>
      </c>
      <c r="E60" s="14">
        <f t="shared" si="9"/>
        <v>32</v>
      </c>
      <c r="F60" s="14"/>
      <c r="G60" s="14">
        <f t="shared" si="10"/>
        <v>32</v>
      </c>
      <c r="H60" s="14">
        <f>G60-I60</f>
        <v>28</v>
      </c>
      <c r="I60" s="173">
        <v>4</v>
      </c>
      <c r="J60" s="14"/>
      <c r="K60" s="14"/>
      <c r="L60" s="311"/>
      <c r="M60" s="347">
        <v>32</v>
      </c>
      <c r="N60" s="14"/>
      <c r="O60" s="14"/>
      <c r="P60" s="14"/>
      <c r="Q60" s="14"/>
      <c r="R60" s="356"/>
    </row>
    <row r="61" spans="1:18" ht="15.75">
      <c r="A61" s="82" t="s">
        <v>274</v>
      </c>
      <c r="B61" s="31" t="s">
        <v>95</v>
      </c>
      <c r="C61" s="24" t="s">
        <v>205</v>
      </c>
      <c r="D61" s="24" t="s">
        <v>203</v>
      </c>
      <c r="E61" s="14">
        <f>SUM(F61:G61)</f>
        <v>60</v>
      </c>
      <c r="F61" s="14">
        <v>8</v>
      </c>
      <c r="G61" s="14">
        <f>SUM(M61:R61)-F61</f>
        <v>52</v>
      </c>
      <c r="H61" s="14">
        <f>G61-I61</f>
        <v>16</v>
      </c>
      <c r="I61" s="14">
        <v>36</v>
      </c>
      <c r="J61" s="88"/>
      <c r="K61" s="88"/>
      <c r="L61" s="317"/>
      <c r="M61" s="357"/>
      <c r="N61" s="14"/>
      <c r="O61" s="14"/>
      <c r="P61" s="14">
        <v>36</v>
      </c>
      <c r="Q61" s="14">
        <v>24</v>
      </c>
      <c r="R61" s="358"/>
    </row>
    <row r="62" spans="1:18" ht="15.75">
      <c r="A62" s="82" t="s">
        <v>275</v>
      </c>
      <c r="B62" s="31" t="s">
        <v>83</v>
      </c>
      <c r="C62" s="24" t="s">
        <v>84</v>
      </c>
      <c r="D62" s="24" t="s">
        <v>203</v>
      </c>
      <c r="E62" s="14">
        <f t="shared" si="9"/>
        <v>36</v>
      </c>
      <c r="F62" s="14"/>
      <c r="G62" s="14">
        <f t="shared" si="10"/>
        <v>36</v>
      </c>
      <c r="H62" s="14">
        <f>G62-I62</f>
        <v>12</v>
      </c>
      <c r="I62" s="173">
        <v>24</v>
      </c>
      <c r="J62" s="14"/>
      <c r="K62" s="14"/>
      <c r="L62" s="311"/>
      <c r="M62" s="347">
        <v>36</v>
      </c>
      <c r="N62" s="14"/>
      <c r="O62" s="14"/>
      <c r="P62" s="14"/>
      <c r="Q62" s="14"/>
      <c r="R62" s="356"/>
    </row>
    <row r="63" spans="1:18" ht="15.75">
      <c r="A63" s="82" t="s">
        <v>276</v>
      </c>
      <c r="B63" s="31" t="s">
        <v>88</v>
      </c>
      <c r="C63" s="24" t="s">
        <v>202</v>
      </c>
      <c r="D63" s="24" t="s">
        <v>203</v>
      </c>
      <c r="E63" s="14">
        <f t="shared" si="9"/>
        <v>34</v>
      </c>
      <c r="F63" s="14"/>
      <c r="G63" s="14">
        <f t="shared" si="10"/>
        <v>34</v>
      </c>
      <c r="H63" s="14">
        <f>G63-I63</f>
        <v>22</v>
      </c>
      <c r="I63" s="173">
        <v>12</v>
      </c>
      <c r="J63" s="14"/>
      <c r="K63" s="14"/>
      <c r="L63" s="311"/>
      <c r="M63" s="354"/>
      <c r="N63" s="14"/>
      <c r="O63" s="14"/>
      <c r="P63" s="14"/>
      <c r="Q63" s="14">
        <v>34</v>
      </c>
      <c r="R63" s="355"/>
    </row>
    <row r="64" spans="1:18" ht="15.75">
      <c r="A64" s="82" t="s">
        <v>277</v>
      </c>
      <c r="B64" s="31" t="s">
        <v>152</v>
      </c>
      <c r="C64" s="24" t="s">
        <v>202</v>
      </c>
      <c r="D64" s="24" t="s">
        <v>203</v>
      </c>
      <c r="E64" s="14">
        <f t="shared" si="9"/>
        <v>48</v>
      </c>
      <c r="F64" s="14">
        <v>8</v>
      </c>
      <c r="G64" s="14">
        <f t="shared" si="10"/>
        <v>40</v>
      </c>
      <c r="H64" s="14">
        <v>0</v>
      </c>
      <c r="I64" s="173">
        <v>40</v>
      </c>
      <c r="J64" s="14"/>
      <c r="K64" s="14"/>
      <c r="L64" s="311"/>
      <c r="M64" s="347"/>
      <c r="N64" s="14"/>
      <c r="O64" s="14"/>
      <c r="P64" s="209"/>
      <c r="Q64" s="209">
        <v>48</v>
      </c>
      <c r="R64" s="358"/>
    </row>
    <row r="65" spans="1:18" ht="18" customHeight="1">
      <c r="A65" s="82" t="s">
        <v>272</v>
      </c>
      <c r="B65" s="86" t="s">
        <v>134</v>
      </c>
      <c r="C65" s="24" t="s">
        <v>202</v>
      </c>
      <c r="D65" s="24" t="s">
        <v>203</v>
      </c>
      <c r="E65" s="14">
        <f t="shared" si="9"/>
        <v>68</v>
      </c>
      <c r="F65" s="14">
        <v>8</v>
      </c>
      <c r="G65" s="14">
        <f t="shared" si="10"/>
        <v>60</v>
      </c>
      <c r="H65" s="14">
        <f>G65-I65</f>
        <v>30</v>
      </c>
      <c r="I65" s="14">
        <v>30</v>
      </c>
      <c r="J65" s="14"/>
      <c r="K65" s="14"/>
      <c r="L65" s="311"/>
      <c r="M65" s="354"/>
      <c r="N65" s="14"/>
      <c r="O65" s="14"/>
      <c r="P65" s="14"/>
      <c r="Q65" s="14">
        <v>68</v>
      </c>
      <c r="R65" s="358"/>
    </row>
    <row r="66" spans="1:18" ht="15.75">
      <c r="A66" s="82" t="s">
        <v>246</v>
      </c>
      <c r="B66" s="172" t="s">
        <v>68</v>
      </c>
      <c r="C66" s="208" t="s">
        <v>228</v>
      </c>
      <c r="D66" s="24" t="s">
        <v>203</v>
      </c>
      <c r="E66" s="14">
        <f t="shared" si="9"/>
        <v>74</v>
      </c>
      <c r="F66" s="82"/>
      <c r="G66" s="14">
        <f t="shared" si="10"/>
        <v>74</v>
      </c>
      <c r="H66" s="82">
        <f>G66-I66</f>
        <v>0</v>
      </c>
      <c r="I66" s="83">
        <v>74</v>
      </c>
      <c r="J66" s="83"/>
      <c r="K66" s="83"/>
      <c r="L66" s="318"/>
      <c r="M66" s="359"/>
      <c r="N66" s="85"/>
      <c r="O66" s="85"/>
      <c r="P66" s="82">
        <v>42</v>
      </c>
      <c r="Q66" s="82">
        <v>32</v>
      </c>
      <c r="R66" s="356"/>
    </row>
    <row r="67" spans="1:18" ht="15.75">
      <c r="A67" s="58" t="s">
        <v>97</v>
      </c>
      <c r="B67" s="63" t="s">
        <v>98</v>
      </c>
      <c r="C67" s="260" t="s">
        <v>248</v>
      </c>
      <c r="D67" s="261"/>
      <c r="E67" s="163">
        <f>E68+E72+E76</f>
        <v>1678</v>
      </c>
      <c r="F67" s="163">
        <f>F68+F72+F76</f>
        <v>48</v>
      </c>
      <c r="G67" s="163">
        <f>G68+G72+G76</f>
        <v>1630</v>
      </c>
      <c r="H67" s="163">
        <f aca="true" t="shared" si="11" ref="H67:R67">H68+H72+H76</f>
        <v>176</v>
      </c>
      <c r="I67" s="163">
        <f t="shared" si="11"/>
        <v>138</v>
      </c>
      <c r="J67" s="163">
        <f t="shared" si="11"/>
        <v>1296</v>
      </c>
      <c r="K67" s="163">
        <f t="shared" si="11"/>
        <v>20</v>
      </c>
      <c r="L67" s="316">
        <f t="shared" si="11"/>
        <v>80</v>
      </c>
      <c r="M67" s="352">
        <f t="shared" si="11"/>
        <v>102</v>
      </c>
      <c r="N67" s="163">
        <f t="shared" si="11"/>
        <v>186</v>
      </c>
      <c r="O67" s="163">
        <f t="shared" si="11"/>
        <v>54</v>
      </c>
      <c r="P67" s="163">
        <f t="shared" si="11"/>
        <v>244</v>
      </c>
      <c r="Q67" s="163">
        <f t="shared" si="11"/>
        <v>660</v>
      </c>
      <c r="R67" s="353">
        <f t="shared" si="11"/>
        <v>432</v>
      </c>
    </row>
    <row r="68" spans="1:18" ht="47.25">
      <c r="A68" s="38" t="s">
        <v>100</v>
      </c>
      <c r="B68" s="36" t="s">
        <v>159</v>
      </c>
      <c r="C68" s="155"/>
      <c r="D68" s="45" t="s">
        <v>247</v>
      </c>
      <c r="E68" s="165">
        <f>E69+E70+E71</f>
        <v>910</v>
      </c>
      <c r="F68" s="165">
        <f>F69+F70+F71</f>
        <v>30</v>
      </c>
      <c r="G68" s="165">
        <f>G69+G70+G71</f>
        <v>880</v>
      </c>
      <c r="H68" s="165">
        <f aca="true" t="shared" si="12" ref="H68:R68">H69+H70+H71</f>
        <v>80</v>
      </c>
      <c r="I68" s="165">
        <f t="shared" si="12"/>
        <v>70</v>
      </c>
      <c r="J68" s="165">
        <f t="shared" si="12"/>
        <v>720</v>
      </c>
      <c r="K68" s="165">
        <f t="shared" si="12"/>
        <v>10</v>
      </c>
      <c r="L68" s="319">
        <f t="shared" si="12"/>
        <v>20</v>
      </c>
      <c r="M68" s="360">
        <f t="shared" si="12"/>
        <v>102</v>
      </c>
      <c r="N68" s="165">
        <f t="shared" si="12"/>
        <v>186</v>
      </c>
      <c r="O68" s="165">
        <f t="shared" si="12"/>
        <v>54</v>
      </c>
      <c r="P68" s="165">
        <f t="shared" si="12"/>
        <v>244</v>
      </c>
      <c r="Q68" s="165">
        <f t="shared" si="12"/>
        <v>324</v>
      </c>
      <c r="R68" s="361">
        <f t="shared" si="12"/>
        <v>0</v>
      </c>
    </row>
    <row r="69" spans="1:18" ht="31.5">
      <c r="A69" s="14" t="s">
        <v>103</v>
      </c>
      <c r="B69" s="71" t="s">
        <v>159</v>
      </c>
      <c r="C69" s="24" t="s">
        <v>242</v>
      </c>
      <c r="D69" s="24" t="s">
        <v>229</v>
      </c>
      <c r="E69" s="14">
        <f>SUM(F69:G69)</f>
        <v>190</v>
      </c>
      <c r="F69" s="14">
        <v>30</v>
      </c>
      <c r="G69" s="14">
        <f>SUM(M69:R69)-F69</f>
        <v>160</v>
      </c>
      <c r="H69" s="14">
        <f>G69-I69-K69</f>
        <v>80</v>
      </c>
      <c r="I69" s="14">
        <v>70</v>
      </c>
      <c r="J69" s="14"/>
      <c r="K69" s="14">
        <v>10</v>
      </c>
      <c r="L69" s="311">
        <v>8</v>
      </c>
      <c r="M69" s="351">
        <v>30</v>
      </c>
      <c r="N69" s="209">
        <v>78</v>
      </c>
      <c r="O69" s="209">
        <v>18</v>
      </c>
      <c r="P69" s="209">
        <v>64</v>
      </c>
      <c r="Q69" s="209"/>
      <c r="R69" s="358"/>
    </row>
    <row r="70" spans="1:18" ht="15.75">
      <c r="A70" s="70" t="s">
        <v>106</v>
      </c>
      <c r="B70" s="72" t="s">
        <v>19</v>
      </c>
      <c r="C70" s="258" t="s">
        <v>230</v>
      </c>
      <c r="D70" s="258" t="s">
        <v>212</v>
      </c>
      <c r="E70" s="70">
        <f>SUM(F70:G70)</f>
        <v>324</v>
      </c>
      <c r="F70" s="70"/>
      <c r="G70" s="99">
        <f>SUM(M70:R70)</f>
        <v>324</v>
      </c>
      <c r="H70" s="70"/>
      <c r="I70" s="70"/>
      <c r="J70" s="70">
        <f>M70+N70+O70+P70+Q70+R70</f>
        <v>324</v>
      </c>
      <c r="K70" s="70"/>
      <c r="L70" s="320"/>
      <c r="M70" s="362">
        <v>72</v>
      </c>
      <c r="N70" s="70">
        <v>108</v>
      </c>
      <c r="O70" s="70">
        <v>36</v>
      </c>
      <c r="P70" s="70">
        <v>108</v>
      </c>
      <c r="Q70" s="70"/>
      <c r="R70" s="363"/>
    </row>
    <row r="71" spans="1:18" ht="15.75">
      <c r="A71" s="74" t="s">
        <v>108</v>
      </c>
      <c r="B71" s="75" t="s">
        <v>20</v>
      </c>
      <c r="C71" s="259"/>
      <c r="D71" s="259"/>
      <c r="E71" s="74">
        <f>SUM(F71:G71)</f>
        <v>396</v>
      </c>
      <c r="F71" s="74"/>
      <c r="G71" s="100">
        <f>SUM(M71:R71)</f>
        <v>396</v>
      </c>
      <c r="H71" s="74"/>
      <c r="I71" s="74"/>
      <c r="J71" s="74">
        <f>M71+N71+O71+P71+Q71+R71</f>
        <v>396</v>
      </c>
      <c r="K71" s="74"/>
      <c r="L71" s="321">
        <v>12</v>
      </c>
      <c r="M71" s="364"/>
      <c r="N71" s="74"/>
      <c r="O71" s="74"/>
      <c r="P71" s="74">
        <v>72</v>
      </c>
      <c r="Q71" s="74">
        <v>324</v>
      </c>
      <c r="R71" s="365"/>
    </row>
    <row r="72" spans="1:18" ht="31.5">
      <c r="A72" s="61" t="s">
        <v>109</v>
      </c>
      <c r="B72" s="62" t="s">
        <v>156</v>
      </c>
      <c r="C72" s="164"/>
      <c r="D72" s="176" t="s">
        <v>247</v>
      </c>
      <c r="E72" s="166">
        <f>E73+E74+E75</f>
        <v>168</v>
      </c>
      <c r="F72" s="166">
        <f>F73+F74+F75</f>
        <v>8</v>
      </c>
      <c r="G72" s="166">
        <f>G73+G74+G75</f>
        <v>160</v>
      </c>
      <c r="H72" s="166">
        <f aca="true" t="shared" si="13" ref="H72:R72">H73+H74+H75</f>
        <v>50</v>
      </c>
      <c r="I72" s="166">
        <f t="shared" si="13"/>
        <v>34</v>
      </c>
      <c r="J72" s="166">
        <f t="shared" si="13"/>
        <v>72</v>
      </c>
      <c r="K72" s="166">
        <f t="shared" si="13"/>
        <v>4</v>
      </c>
      <c r="L72" s="322">
        <f t="shared" si="13"/>
        <v>24</v>
      </c>
      <c r="M72" s="366">
        <f t="shared" si="13"/>
        <v>0</v>
      </c>
      <c r="N72" s="166">
        <f t="shared" si="13"/>
        <v>0</v>
      </c>
      <c r="O72" s="166">
        <f t="shared" si="13"/>
        <v>0</v>
      </c>
      <c r="P72" s="166">
        <f t="shared" si="13"/>
        <v>0</v>
      </c>
      <c r="Q72" s="166">
        <f t="shared" si="13"/>
        <v>168</v>
      </c>
      <c r="R72" s="367">
        <f t="shared" si="13"/>
        <v>0</v>
      </c>
    </row>
    <row r="73" spans="1:18" ht="33.75" customHeight="1">
      <c r="A73" s="14" t="s">
        <v>112</v>
      </c>
      <c r="B73" s="79" t="s">
        <v>156</v>
      </c>
      <c r="C73" s="24" t="s">
        <v>181</v>
      </c>
      <c r="D73" s="24" t="s">
        <v>214</v>
      </c>
      <c r="E73" s="14">
        <f>SUM(F73:G73)</f>
        <v>96</v>
      </c>
      <c r="F73" s="14">
        <v>8</v>
      </c>
      <c r="G73" s="14">
        <f>SUM(M73:R73)-F73</f>
        <v>88</v>
      </c>
      <c r="H73" s="14">
        <f>G73-I73-K73</f>
        <v>50</v>
      </c>
      <c r="I73" s="14">
        <v>34</v>
      </c>
      <c r="J73" s="14"/>
      <c r="K73" s="14">
        <v>4</v>
      </c>
      <c r="L73" s="311">
        <v>12</v>
      </c>
      <c r="M73" s="347"/>
      <c r="N73" s="14"/>
      <c r="O73" s="14"/>
      <c r="P73" s="14"/>
      <c r="Q73" s="14">
        <v>96</v>
      </c>
      <c r="R73" s="358"/>
    </row>
    <row r="74" spans="1:18" ht="19.5" customHeight="1">
      <c r="A74" s="70" t="s">
        <v>114</v>
      </c>
      <c r="B74" s="72" t="s">
        <v>19</v>
      </c>
      <c r="C74" s="157" t="s">
        <v>202</v>
      </c>
      <c r="D74" s="157" t="s">
        <v>203</v>
      </c>
      <c r="E74" s="99">
        <f>SUM(F74:G74)</f>
        <v>72</v>
      </c>
      <c r="F74" s="70"/>
      <c r="G74" s="99">
        <f>SUM(M74:R74)</f>
        <v>72</v>
      </c>
      <c r="H74" s="70"/>
      <c r="I74" s="70"/>
      <c r="J74" s="70">
        <f>M74+N74+O74+P74+Q74+R74</f>
        <v>72</v>
      </c>
      <c r="K74" s="70"/>
      <c r="L74" s="320"/>
      <c r="M74" s="362"/>
      <c r="N74" s="70"/>
      <c r="O74" s="70"/>
      <c r="P74" s="73"/>
      <c r="Q74" s="70">
        <v>72</v>
      </c>
      <c r="R74" s="363"/>
    </row>
    <row r="75" spans="1:18" ht="19.5" customHeight="1">
      <c r="A75" s="74" t="s">
        <v>115</v>
      </c>
      <c r="B75" s="75" t="s">
        <v>20</v>
      </c>
      <c r="C75" s="158" t="s">
        <v>202</v>
      </c>
      <c r="D75" s="158" t="s">
        <v>203</v>
      </c>
      <c r="E75" s="100">
        <f>SUM(F75:G75)</f>
        <v>0</v>
      </c>
      <c r="F75" s="74"/>
      <c r="G75" s="100">
        <f>SUM(M75:R75)</f>
        <v>0</v>
      </c>
      <c r="H75" s="74"/>
      <c r="I75" s="74"/>
      <c r="J75" s="74">
        <f>M75+N75+O75+P75+Q75+R75</f>
        <v>0</v>
      </c>
      <c r="K75" s="74"/>
      <c r="L75" s="321">
        <v>12</v>
      </c>
      <c r="M75" s="368"/>
      <c r="N75" s="74"/>
      <c r="O75" s="74"/>
      <c r="P75" s="78"/>
      <c r="Q75" s="74"/>
      <c r="R75" s="365"/>
    </row>
    <row r="76" spans="1:18" ht="51.75" customHeight="1">
      <c r="A76" s="61" t="s">
        <v>157</v>
      </c>
      <c r="B76" s="62" t="s">
        <v>160</v>
      </c>
      <c r="C76" s="156"/>
      <c r="D76" s="176" t="s">
        <v>247</v>
      </c>
      <c r="E76" s="167">
        <f>E77+E78+E79</f>
        <v>600</v>
      </c>
      <c r="F76" s="167">
        <f>F77+F78+F79</f>
        <v>10</v>
      </c>
      <c r="G76" s="167">
        <f>G77+G78+G79</f>
        <v>590</v>
      </c>
      <c r="H76" s="167">
        <f aca="true" t="shared" si="14" ref="H76:Q76">H77+H78+H79</f>
        <v>46</v>
      </c>
      <c r="I76" s="167">
        <f t="shared" si="14"/>
        <v>34</v>
      </c>
      <c r="J76" s="167">
        <f t="shared" si="14"/>
        <v>504</v>
      </c>
      <c r="K76" s="167">
        <f t="shared" si="14"/>
        <v>6</v>
      </c>
      <c r="L76" s="323">
        <f t="shared" si="14"/>
        <v>36</v>
      </c>
      <c r="M76" s="369">
        <f t="shared" si="14"/>
        <v>0</v>
      </c>
      <c r="N76" s="167">
        <f t="shared" si="14"/>
        <v>0</v>
      </c>
      <c r="O76" s="167">
        <f t="shared" si="14"/>
        <v>0</v>
      </c>
      <c r="P76" s="167">
        <f t="shared" si="14"/>
        <v>0</v>
      </c>
      <c r="Q76" s="167">
        <f t="shared" si="14"/>
        <v>168</v>
      </c>
      <c r="R76" s="370">
        <v>432</v>
      </c>
    </row>
    <row r="77" spans="1:18" ht="35.25" customHeight="1">
      <c r="A77" s="14" t="s">
        <v>158</v>
      </c>
      <c r="B77" s="79" t="s">
        <v>160</v>
      </c>
      <c r="C77" s="154" t="s">
        <v>231</v>
      </c>
      <c r="D77" s="154" t="s">
        <v>214</v>
      </c>
      <c r="E77" s="14">
        <f>SUM(F77:G77)</f>
        <v>96</v>
      </c>
      <c r="F77" s="14">
        <v>10</v>
      </c>
      <c r="G77" s="14">
        <f>SUM(M77:R77)-F77</f>
        <v>86</v>
      </c>
      <c r="H77" s="14">
        <f>G77-I77-K77</f>
        <v>46</v>
      </c>
      <c r="I77" s="14">
        <v>34</v>
      </c>
      <c r="J77" s="14"/>
      <c r="K77" s="14">
        <v>6</v>
      </c>
      <c r="L77" s="311">
        <v>12</v>
      </c>
      <c r="M77" s="347"/>
      <c r="N77" s="14"/>
      <c r="O77" s="14"/>
      <c r="P77" s="68"/>
      <c r="Q77" s="14">
        <v>96</v>
      </c>
      <c r="R77" s="358"/>
    </row>
    <row r="78" spans="1:18" ht="19.5" customHeight="1">
      <c r="A78" s="70" t="s">
        <v>165</v>
      </c>
      <c r="B78" s="72" t="s">
        <v>19</v>
      </c>
      <c r="C78" s="157" t="s">
        <v>202</v>
      </c>
      <c r="D78" s="157" t="s">
        <v>203</v>
      </c>
      <c r="E78" s="70">
        <f>SUM(F78:G78)</f>
        <v>72</v>
      </c>
      <c r="F78" s="70"/>
      <c r="G78" s="70">
        <f>SUM(M78:R78)</f>
        <v>72</v>
      </c>
      <c r="H78" s="70"/>
      <c r="I78" s="70"/>
      <c r="J78" s="70">
        <f>M78+N78+O78+P78+Q78+R78</f>
        <v>72</v>
      </c>
      <c r="K78" s="70"/>
      <c r="L78" s="320"/>
      <c r="M78" s="362"/>
      <c r="N78" s="70"/>
      <c r="O78" s="70"/>
      <c r="P78" s="70"/>
      <c r="Q78" s="70">
        <v>72</v>
      </c>
      <c r="R78" s="363"/>
    </row>
    <row r="79" spans="1:18" ht="19.5" customHeight="1">
      <c r="A79" s="74" t="s">
        <v>166</v>
      </c>
      <c r="B79" s="75" t="s">
        <v>20</v>
      </c>
      <c r="C79" s="158" t="s">
        <v>232</v>
      </c>
      <c r="D79" s="158" t="s">
        <v>213</v>
      </c>
      <c r="E79" s="74">
        <f>SUM(F79:G79)</f>
        <v>432</v>
      </c>
      <c r="F79" s="74"/>
      <c r="G79" s="74">
        <f>SUM(M79:R79)</f>
        <v>432</v>
      </c>
      <c r="H79" s="74"/>
      <c r="I79" s="74"/>
      <c r="J79" s="74">
        <f>M79+N79+O79+P79+Q79+R79</f>
        <v>432</v>
      </c>
      <c r="K79" s="74"/>
      <c r="L79" s="321">
        <v>24</v>
      </c>
      <c r="M79" s="364"/>
      <c r="N79" s="74"/>
      <c r="O79" s="74"/>
      <c r="P79" s="74"/>
      <c r="Q79" s="74"/>
      <c r="R79" s="365">
        <v>432</v>
      </c>
    </row>
    <row r="80" spans="1:18" ht="19.5" customHeight="1">
      <c r="A80" s="74"/>
      <c r="B80" s="75" t="s">
        <v>285</v>
      </c>
      <c r="C80" s="158"/>
      <c r="D80" s="158"/>
      <c r="E80" s="74">
        <f>M80+N80+O80+P80+Q80+R80</f>
        <v>2880</v>
      </c>
      <c r="F80" s="74"/>
      <c r="G80" s="74"/>
      <c r="H80" s="74"/>
      <c r="I80" s="74"/>
      <c r="J80" s="74"/>
      <c r="K80" s="74"/>
      <c r="L80" s="321"/>
      <c r="M80" s="364">
        <f>M37+M58+M69+M73+M77</f>
        <v>540</v>
      </c>
      <c r="N80" s="364">
        <f>N37+N58+N69+N73+N77</f>
        <v>756</v>
      </c>
      <c r="O80" s="364">
        <f>O37+O58+O69+O73+O77</f>
        <v>540</v>
      </c>
      <c r="P80" s="364">
        <f>P37+P58+P69+P73+P77</f>
        <v>612</v>
      </c>
      <c r="Q80" s="364">
        <f>Q37+Q58+Q69+Q73+Q77</f>
        <v>432</v>
      </c>
      <c r="R80" s="364">
        <f>R37+R58+R69+R73+R77</f>
        <v>0</v>
      </c>
    </row>
    <row r="81" spans="1:18" ht="19.5" customHeight="1">
      <c r="A81" s="74"/>
      <c r="B81" s="75" t="s">
        <v>286</v>
      </c>
      <c r="C81" s="158"/>
      <c r="D81" s="158"/>
      <c r="E81" s="74">
        <f>M81+N81+O81+P81+Q81+R81</f>
        <v>1296</v>
      </c>
      <c r="F81" s="74"/>
      <c r="G81" s="74"/>
      <c r="H81" s="74"/>
      <c r="I81" s="74"/>
      <c r="J81" s="74"/>
      <c r="K81" s="74"/>
      <c r="L81" s="321"/>
      <c r="M81" s="364">
        <f>M70+M71+M74+M75+M78+M79</f>
        <v>72</v>
      </c>
      <c r="N81" s="364">
        <f>N70+N71+N74+N75+N78+N79</f>
        <v>108</v>
      </c>
      <c r="O81" s="364">
        <f>O70+O71+O74+O75+O78+O79</f>
        <v>36</v>
      </c>
      <c r="P81" s="364">
        <f>P70+P71+P74+P75+P78+P79</f>
        <v>180</v>
      </c>
      <c r="Q81" s="364">
        <f>Q70+Q71+Q74+Q75+Q78+Q79</f>
        <v>468</v>
      </c>
      <c r="R81" s="364">
        <f>R70+R71+R74+R75+R78+R79</f>
        <v>432</v>
      </c>
    </row>
    <row r="82" spans="1:18" ht="19.5" customHeight="1">
      <c r="A82" s="74"/>
      <c r="B82" s="75" t="s">
        <v>287</v>
      </c>
      <c r="C82" s="158"/>
      <c r="D82" s="158"/>
      <c r="E82" s="74">
        <f>E80+E81</f>
        <v>4176</v>
      </c>
      <c r="F82" s="74"/>
      <c r="G82" s="74"/>
      <c r="H82" s="74"/>
      <c r="I82" s="74"/>
      <c r="J82" s="74"/>
      <c r="K82" s="74"/>
      <c r="L82" s="321"/>
      <c r="M82" s="364">
        <f>M80+M81</f>
        <v>612</v>
      </c>
      <c r="N82" s="364">
        <f>N80+N81</f>
        <v>864</v>
      </c>
      <c r="O82" s="364">
        <f>O80+O81</f>
        <v>576</v>
      </c>
      <c r="P82" s="364">
        <f>P80+P81</f>
        <v>792</v>
      </c>
      <c r="Q82" s="364">
        <f>Q80+Q81</f>
        <v>900</v>
      </c>
      <c r="R82" s="364">
        <f>R80+R81</f>
        <v>432</v>
      </c>
    </row>
    <row r="83" spans="1:18" ht="19.5" customHeight="1">
      <c r="A83" s="102"/>
      <c r="B83" s="103" t="s">
        <v>21</v>
      </c>
      <c r="C83" s="159"/>
      <c r="D83" s="161"/>
      <c r="E83" s="168">
        <f>SUM(F83:G83)</f>
        <v>180</v>
      </c>
      <c r="F83" s="168"/>
      <c r="G83" s="168">
        <f>SUM(M83:R83)</f>
        <v>180</v>
      </c>
      <c r="H83" s="168"/>
      <c r="I83" s="168"/>
      <c r="J83" s="168"/>
      <c r="K83" s="168"/>
      <c r="L83" s="324"/>
      <c r="M83" s="371"/>
      <c r="N83" s="168"/>
      <c r="O83" s="168">
        <v>36</v>
      </c>
      <c r="P83" s="168">
        <v>72</v>
      </c>
      <c r="Q83" s="168">
        <v>36</v>
      </c>
      <c r="R83" s="372">
        <v>36</v>
      </c>
    </row>
    <row r="84" spans="1:18" ht="42.75" customHeight="1">
      <c r="A84" s="111" t="s">
        <v>162</v>
      </c>
      <c r="B84" s="204" t="s">
        <v>266</v>
      </c>
      <c r="C84" s="160"/>
      <c r="D84" s="162"/>
      <c r="E84" s="169">
        <f>SUM(F84:G84)</f>
        <v>72</v>
      </c>
      <c r="F84" s="170"/>
      <c r="G84" s="169">
        <f>SUM(M84:R84)</f>
        <v>72</v>
      </c>
      <c r="H84" s="170"/>
      <c r="I84" s="171"/>
      <c r="J84" s="171"/>
      <c r="K84" s="171"/>
      <c r="L84" s="325"/>
      <c r="M84" s="373"/>
      <c r="N84" s="170"/>
      <c r="O84" s="170"/>
      <c r="P84" s="170"/>
      <c r="Q84" s="170"/>
      <c r="R84" s="374">
        <v>72</v>
      </c>
    </row>
    <row r="85" spans="1:18" ht="25.5" customHeight="1">
      <c r="A85" s="93"/>
      <c r="B85" s="194" t="s">
        <v>35</v>
      </c>
      <c r="C85" s="189"/>
      <c r="D85" s="190"/>
      <c r="E85" s="191"/>
      <c r="F85" s="14">
        <f>M85+N85+O85+P85+Q85+R85</f>
        <v>72</v>
      </c>
      <c r="G85" s="14"/>
      <c r="H85" s="192"/>
      <c r="I85" s="193"/>
      <c r="J85" s="193"/>
      <c r="K85" s="193"/>
      <c r="L85" s="326"/>
      <c r="M85" s="375">
        <v>4</v>
      </c>
      <c r="N85" s="192">
        <v>12</v>
      </c>
      <c r="O85" s="192">
        <v>6</v>
      </c>
      <c r="P85" s="192">
        <v>16</v>
      </c>
      <c r="Q85" s="192">
        <v>34</v>
      </c>
      <c r="R85" s="376"/>
    </row>
    <row r="86" spans="1:18" ht="15.75">
      <c r="A86" s="101"/>
      <c r="B86" s="129" t="s">
        <v>117</v>
      </c>
      <c r="C86" s="246" t="s">
        <v>249</v>
      </c>
      <c r="D86" s="247"/>
      <c r="E86" s="147">
        <f>E37+E58+E67+E83+E84</f>
        <v>4428</v>
      </c>
      <c r="F86" s="147">
        <f>F37+F58+F67</f>
        <v>72</v>
      </c>
      <c r="G86" s="147">
        <f>G37+G58+G67+G83+G84</f>
        <v>4356</v>
      </c>
      <c r="H86" s="147">
        <f>H37+H58+H67</f>
        <v>1299</v>
      </c>
      <c r="I86" s="147">
        <f>I37+I58+I67</f>
        <v>1429</v>
      </c>
      <c r="J86" s="147">
        <f>J37+J58+J67</f>
        <v>1296</v>
      </c>
      <c r="K86" s="147">
        <f>K37+K58+K67</f>
        <v>80</v>
      </c>
      <c r="L86" s="327">
        <f>L37+L58+L67</f>
        <v>180</v>
      </c>
      <c r="M86" s="377">
        <f aca="true" t="shared" si="15" ref="M86:R86">M37+M58+M67+M83+M84</f>
        <v>612</v>
      </c>
      <c r="N86" s="378">
        <f t="shared" si="15"/>
        <v>864</v>
      </c>
      <c r="O86" s="378">
        <f t="shared" si="15"/>
        <v>612</v>
      </c>
      <c r="P86" s="378">
        <f t="shared" si="15"/>
        <v>864</v>
      </c>
      <c r="Q86" s="378">
        <f t="shared" si="15"/>
        <v>936</v>
      </c>
      <c r="R86" s="379">
        <f t="shared" si="15"/>
        <v>540</v>
      </c>
    </row>
    <row r="87" spans="1:18" ht="15.75" customHeight="1">
      <c r="A87" s="255" t="s">
        <v>267</v>
      </c>
      <c r="B87" s="256"/>
      <c r="C87" s="256"/>
      <c r="D87" s="256"/>
      <c r="E87" s="257"/>
      <c r="F87" s="248" t="s">
        <v>28</v>
      </c>
      <c r="G87" s="245" t="s">
        <v>122</v>
      </c>
      <c r="H87" s="245"/>
      <c r="I87" s="245"/>
      <c r="J87" s="245"/>
      <c r="K87" s="245"/>
      <c r="L87" s="15">
        <f aca="true" t="shared" si="16" ref="L87:L95">SUM(M87:R87)</f>
        <v>2880</v>
      </c>
      <c r="M87" s="329">
        <f aca="true" t="shared" si="17" ref="M87:R87">M39+M40+M41+M42+M43+M44+M45+M46+M47+M48+M49+M50+M52+M53+M54+M56+M57+M59+M60+M61+M62+M63+M64+M65+M66+M69+M73+M77</f>
        <v>540</v>
      </c>
      <c r="N87" s="329">
        <f t="shared" si="17"/>
        <v>756</v>
      </c>
      <c r="O87" s="329">
        <f t="shared" si="17"/>
        <v>540</v>
      </c>
      <c r="P87" s="329">
        <f t="shared" si="17"/>
        <v>612</v>
      </c>
      <c r="Q87" s="329">
        <f t="shared" si="17"/>
        <v>432</v>
      </c>
      <c r="R87" s="329">
        <f t="shared" si="17"/>
        <v>0</v>
      </c>
    </row>
    <row r="88" spans="1:18" ht="16.5" customHeight="1">
      <c r="A88" s="195"/>
      <c r="B88" s="196"/>
      <c r="C88" s="196"/>
      <c r="D88" s="196"/>
      <c r="E88" s="197"/>
      <c r="F88" s="248"/>
      <c r="G88" s="245" t="s">
        <v>123</v>
      </c>
      <c r="H88" s="245"/>
      <c r="I88" s="245"/>
      <c r="J88" s="245"/>
      <c r="K88" s="245"/>
      <c r="L88" s="15">
        <f t="shared" si="16"/>
        <v>468</v>
      </c>
      <c r="M88" s="80">
        <f aca="true" t="shared" si="18" ref="M88:R89">M70+M74+M78</f>
        <v>72</v>
      </c>
      <c r="N88" s="80">
        <f t="shared" si="18"/>
        <v>108</v>
      </c>
      <c r="O88" s="80">
        <f t="shared" si="18"/>
        <v>36</v>
      </c>
      <c r="P88" s="80">
        <f t="shared" si="18"/>
        <v>108</v>
      </c>
      <c r="Q88" s="80">
        <f t="shared" si="18"/>
        <v>144</v>
      </c>
      <c r="R88" s="80">
        <f t="shared" si="18"/>
        <v>0</v>
      </c>
    </row>
    <row r="89" spans="1:18" ht="15.75" customHeight="1">
      <c r="A89" s="252"/>
      <c r="B89" s="253"/>
      <c r="C89" s="253"/>
      <c r="D89" s="253"/>
      <c r="E89" s="254"/>
      <c r="F89" s="248"/>
      <c r="G89" s="245" t="s">
        <v>236</v>
      </c>
      <c r="H89" s="245"/>
      <c r="I89" s="245"/>
      <c r="J89" s="245"/>
      <c r="K89" s="245"/>
      <c r="L89" s="15">
        <f t="shared" si="16"/>
        <v>828</v>
      </c>
      <c r="M89" s="80">
        <f t="shared" si="18"/>
        <v>0</v>
      </c>
      <c r="N89" s="80">
        <f t="shared" si="18"/>
        <v>0</v>
      </c>
      <c r="O89" s="80">
        <f t="shared" si="18"/>
        <v>0</v>
      </c>
      <c r="P89" s="80">
        <f t="shared" si="18"/>
        <v>72</v>
      </c>
      <c r="Q89" s="80">
        <f t="shared" si="18"/>
        <v>324</v>
      </c>
      <c r="R89" s="80">
        <f t="shared" si="18"/>
        <v>432</v>
      </c>
    </row>
    <row r="90" spans="1:18" ht="23.25" customHeight="1">
      <c r="A90" s="198" t="s">
        <v>268</v>
      </c>
      <c r="B90" s="199"/>
      <c r="C90" s="199"/>
      <c r="D90" s="199"/>
      <c r="E90" s="200"/>
      <c r="F90" s="248"/>
      <c r="G90" s="239" t="s">
        <v>155</v>
      </c>
      <c r="H90" s="239"/>
      <c r="I90" s="239"/>
      <c r="J90" s="239"/>
      <c r="K90" s="239"/>
      <c r="L90" s="15">
        <f t="shared" si="16"/>
        <v>180</v>
      </c>
      <c r="M90" s="109">
        <f aca="true" t="shared" si="19" ref="M90:R90">M83</f>
        <v>0</v>
      </c>
      <c r="N90" s="109">
        <f t="shared" si="19"/>
        <v>0</v>
      </c>
      <c r="O90" s="109">
        <f t="shared" si="19"/>
        <v>36</v>
      </c>
      <c r="P90" s="109">
        <f t="shared" si="19"/>
        <v>72</v>
      </c>
      <c r="Q90" s="109">
        <f t="shared" si="19"/>
        <v>36</v>
      </c>
      <c r="R90" s="109">
        <f t="shared" si="19"/>
        <v>36</v>
      </c>
    </row>
    <row r="91" spans="1:18" ht="15.75">
      <c r="A91" s="201" t="s">
        <v>279</v>
      </c>
      <c r="B91" s="202"/>
      <c r="C91" s="202"/>
      <c r="D91" s="202"/>
      <c r="E91" s="203"/>
      <c r="F91" s="248"/>
      <c r="G91" s="243" t="s">
        <v>162</v>
      </c>
      <c r="H91" s="243"/>
      <c r="I91" s="243"/>
      <c r="J91" s="243"/>
      <c r="K91" s="243"/>
      <c r="L91" s="15">
        <f t="shared" si="16"/>
        <v>72</v>
      </c>
      <c r="M91" s="80">
        <f aca="true" t="shared" si="20" ref="M91:R91">M84</f>
        <v>0</v>
      </c>
      <c r="N91" s="80">
        <f t="shared" si="20"/>
        <v>0</v>
      </c>
      <c r="O91" s="80">
        <f t="shared" si="20"/>
        <v>0</v>
      </c>
      <c r="P91" s="80">
        <f t="shared" si="20"/>
        <v>0</v>
      </c>
      <c r="Q91" s="80">
        <f t="shared" si="20"/>
        <v>0</v>
      </c>
      <c r="R91" s="80">
        <f t="shared" si="20"/>
        <v>72</v>
      </c>
    </row>
    <row r="92" spans="1:18" ht="15.75">
      <c r="A92" s="201" t="s">
        <v>269</v>
      </c>
      <c r="B92" s="202"/>
      <c r="C92" s="202"/>
      <c r="D92" s="202"/>
      <c r="E92" s="203"/>
      <c r="F92" s="248"/>
      <c r="G92" s="243" t="s">
        <v>125</v>
      </c>
      <c r="H92" s="243"/>
      <c r="I92" s="243"/>
      <c r="J92" s="243"/>
      <c r="K92" s="243"/>
      <c r="L92" s="15">
        <f t="shared" si="16"/>
        <v>9</v>
      </c>
      <c r="M92" s="80">
        <v>0</v>
      </c>
      <c r="N92" s="80">
        <v>0</v>
      </c>
      <c r="O92" s="80">
        <v>1</v>
      </c>
      <c r="P92" s="80">
        <v>3</v>
      </c>
      <c r="Q92" s="80">
        <v>4</v>
      </c>
      <c r="R92" s="109">
        <v>1</v>
      </c>
    </row>
    <row r="93" spans="1:18" ht="15.75">
      <c r="A93" s="249"/>
      <c r="B93" s="250"/>
      <c r="C93" s="250"/>
      <c r="D93" s="250"/>
      <c r="E93" s="251"/>
      <c r="F93" s="248"/>
      <c r="G93" s="243" t="s">
        <v>127</v>
      </c>
      <c r="H93" s="243"/>
      <c r="I93" s="243"/>
      <c r="J93" s="243"/>
      <c r="K93" s="243"/>
      <c r="L93" s="15">
        <f t="shared" si="16"/>
        <v>24</v>
      </c>
      <c r="M93" s="80">
        <v>3</v>
      </c>
      <c r="N93" s="80">
        <v>1</v>
      </c>
      <c r="O93" s="80">
        <v>3</v>
      </c>
      <c r="P93" s="80">
        <v>7</v>
      </c>
      <c r="Q93" s="80">
        <v>9</v>
      </c>
      <c r="R93" s="109">
        <v>1</v>
      </c>
    </row>
    <row r="94" spans="1:18" ht="15.75">
      <c r="A94" s="249"/>
      <c r="B94" s="250"/>
      <c r="C94" s="250"/>
      <c r="D94" s="250"/>
      <c r="E94" s="251"/>
      <c r="F94" s="248"/>
      <c r="G94" s="243" t="s">
        <v>237</v>
      </c>
      <c r="H94" s="243"/>
      <c r="I94" s="243"/>
      <c r="J94" s="243"/>
      <c r="K94" s="243"/>
      <c r="L94" s="15">
        <f t="shared" si="16"/>
        <v>0</v>
      </c>
      <c r="M94" s="80" t="s">
        <v>168</v>
      </c>
      <c r="N94" s="80" t="s">
        <v>168</v>
      </c>
      <c r="O94" s="80" t="s">
        <v>107</v>
      </c>
      <c r="P94" s="80" t="s">
        <v>168</v>
      </c>
      <c r="Q94" s="80" t="s">
        <v>107</v>
      </c>
      <c r="R94" s="109">
        <f>SUM(M94:Q94)</f>
        <v>0</v>
      </c>
    </row>
    <row r="95" spans="1:18" ht="15.75">
      <c r="A95" s="252"/>
      <c r="B95" s="253"/>
      <c r="C95" s="253"/>
      <c r="D95" s="253"/>
      <c r="E95" s="254"/>
      <c r="F95" s="248"/>
      <c r="G95" s="243" t="s">
        <v>240</v>
      </c>
      <c r="H95" s="243"/>
      <c r="I95" s="243"/>
      <c r="J95" s="243"/>
      <c r="K95" s="243"/>
      <c r="L95" s="15">
        <f t="shared" si="16"/>
        <v>72</v>
      </c>
      <c r="M95" s="80">
        <v>4</v>
      </c>
      <c r="N95" s="80">
        <v>12</v>
      </c>
      <c r="O95" s="80">
        <v>6</v>
      </c>
      <c r="P95" s="80">
        <v>16</v>
      </c>
      <c r="Q95" s="80">
        <v>34</v>
      </c>
      <c r="R95" s="109">
        <v>0</v>
      </c>
    </row>
  </sheetData>
  <sheetProtection/>
  <mergeCells count="61">
    <mergeCell ref="C67:D67"/>
    <mergeCell ref="G95:K95"/>
    <mergeCell ref="F87:F95"/>
    <mergeCell ref="A93:E95"/>
    <mergeCell ref="G93:K93"/>
    <mergeCell ref="G94:K94"/>
    <mergeCell ref="C48:C49"/>
    <mergeCell ref="G89:K89"/>
    <mergeCell ref="A87:E87"/>
    <mergeCell ref="D48:D49"/>
    <mergeCell ref="A89:E89"/>
    <mergeCell ref="D44:D45"/>
    <mergeCell ref="C86:D86"/>
    <mergeCell ref="C33:C35"/>
    <mergeCell ref="L32:L35"/>
    <mergeCell ref="Q32:R32"/>
    <mergeCell ref="N22:O22"/>
    <mergeCell ref="D22:E22"/>
    <mergeCell ref="C70:C71"/>
    <mergeCell ref="D70:D71"/>
    <mergeCell ref="C58:D58"/>
    <mergeCell ref="D20:R20"/>
    <mergeCell ref="G90:K90"/>
    <mergeCell ref="C37:D37"/>
    <mergeCell ref="C44:C45"/>
    <mergeCell ref="G92:K92"/>
    <mergeCell ref="G91:K91"/>
    <mergeCell ref="E31:E35"/>
    <mergeCell ref="F31:F35"/>
    <mergeCell ref="G87:K87"/>
    <mergeCell ref="G88:K88"/>
    <mergeCell ref="M34:N34"/>
    <mergeCell ref="A8:R8"/>
    <mergeCell ref="A10:R10"/>
    <mergeCell ref="A11:R11"/>
    <mergeCell ref="A12:R12"/>
    <mergeCell ref="A13:R13"/>
    <mergeCell ref="D33:D35"/>
    <mergeCell ref="B15:D15"/>
    <mergeCell ref="E21:Q21"/>
    <mergeCell ref="A9:R9"/>
    <mergeCell ref="M30:R30"/>
    <mergeCell ref="I33:I35"/>
    <mergeCell ref="Q31:R31"/>
    <mergeCell ref="H32:I32"/>
    <mergeCell ref="H33:H35"/>
    <mergeCell ref="M31:N31"/>
    <mergeCell ref="G31:L31"/>
    <mergeCell ref="J32:J35"/>
    <mergeCell ref="K32:K35"/>
    <mergeCell ref="Q34:R34"/>
    <mergeCell ref="A30:A35"/>
    <mergeCell ref="C30:D32"/>
    <mergeCell ref="D28:D29"/>
    <mergeCell ref="O34:P34"/>
    <mergeCell ref="O31:P31"/>
    <mergeCell ref="O32:P32"/>
    <mergeCell ref="M32:N32"/>
    <mergeCell ref="E28:H29"/>
    <mergeCell ref="G32:G35"/>
    <mergeCell ref="B30:B35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view="pageBreakPreview" zoomScale="60" zoomScalePageLayoutView="0" workbookViewId="0" topLeftCell="A59">
      <selection activeCell="M55" sqref="M55:P55"/>
    </sheetView>
  </sheetViews>
  <sheetFormatPr defaultColWidth="11.57421875" defaultRowHeight="12.75"/>
  <cols>
    <col min="1" max="1" width="11.57421875" style="1" customWidth="1"/>
    <col min="2" max="2" width="64.28125" style="1" customWidth="1"/>
    <col min="3" max="3" width="8.57421875" style="1" customWidth="1"/>
    <col min="4" max="4" width="9.00390625" style="1" customWidth="1"/>
    <col min="5" max="5" width="7.7109375" style="1" customWidth="1"/>
    <col min="6" max="6" width="6.7109375" style="1" customWidth="1"/>
    <col min="7" max="7" width="11.28125" style="1" customWidth="1"/>
    <col min="8" max="8" width="11.8515625" style="1" customWidth="1"/>
    <col min="9" max="9" width="10.28125" style="1" customWidth="1"/>
    <col min="10" max="10" width="7.8515625" style="1" customWidth="1"/>
    <col min="11" max="11" width="8.8515625" style="1" customWidth="1"/>
    <col min="12" max="12" width="8.421875" style="1" customWidth="1"/>
    <col min="13" max="18" width="7.7109375" style="1" customWidth="1"/>
    <col min="19" max="16384" width="11.57421875" style="1" customWidth="1"/>
  </cols>
  <sheetData>
    <row r="1" spans="1:17" ht="15.75">
      <c r="A1" s="2"/>
      <c r="B1" s="66"/>
      <c r="C1" s="66"/>
      <c r="D1" s="3"/>
      <c r="E1" s="3"/>
      <c r="F1" s="3"/>
      <c r="G1" s="3"/>
      <c r="H1" s="3"/>
      <c r="I1" s="4" t="s">
        <v>139</v>
      </c>
      <c r="J1" s="4"/>
      <c r="K1" s="4"/>
      <c r="L1" s="4"/>
      <c r="M1" s="3"/>
      <c r="N1" s="3"/>
      <c r="O1" s="3"/>
      <c r="P1" s="3"/>
      <c r="Q1" s="3"/>
    </row>
    <row r="2" spans="1:17" ht="15.75">
      <c r="A2" s="2"/>
      <c r="B2" s="66"/>
      <c r="C2" s="66"/>
      <c r="D2" s="3"/>
      <c r="E2" s="3"/>
      <c r="F2" s="3"/>
      <c r="G2" s="3"/>
      <c r="H2" s="3"/>
      <c r="I2" s="4" t="s">
        <v>140</v>
      </c>
      <c r="J2" s="4"/>
      <c r="K2" s="4"/>
      <c r="L2" s="4"/>
      <c r="M2" s="3"/>
      <c r="N2" s="3"/>
      <c r="O2" s="3"/>
      <c r="P2" s="3"/>
      <c r="Q2" s="3"/>
    </row>
    <row r="3" spans="1:17" ht="15.75">
      <c r="A3" s="2"/>
      <c r="B3" s="65"/>
      <c r="C3" s="65"/>
      <c r="D3" s="3"/>
      <c r="E3" s="3"/>
      <c r="F3" s="3"/>
      <c r="G3" s="3"/>
      <c r="H3" s="3"/>
      <c r="I3" s="4"/>
      <c r="J3" s="4"/>
      <c r="K3" s="4"/>
      <c r="L3" s="4"/>
      <c r="M3" s="3"/>
      <c r="N3" s="3"/>
      <c r="O3" s="3"/>
      <c r="P3" s="3"/>
      <c r="Q3" s="3"/>
    </row>
    <row r="4" spans="1:17" ht="15.75">
      <c r="A4" s="2"/>
      <c r="B4" s="3"/>
      <c r="C4" s="3"/>
      <c r="D4" s="3"/>
      <c r="E4" s="3"/>
      <c r="F4" s="3"/>
      <c r="G4" s="3"/>
      <c r="H4" s="3"/>
      <c r="I4" s="4" t="s">
        <v>141</v>
      </c>
      <c r="J4" s="4"/>
      <c r="K4" s="4"/>
      <c r="L4" s="4"/>
      <c r="M4" s="3"/>
      <c r="N4" s="3"/>
      <c r="O4" s="3"/>
      <c r="P4" s="3"/>
      <c r="Q4" s="3"/>
    </row>
    <row r="5" spans="1:17" ht="15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8" customHeight="1">
      <c r="A8" s="211" t="s">
        <v>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1:18" ht="15.75">
      <c r="A9" s="212" t="s">
        <v>128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</row>
    <row r="10" spans="1:18" ht="15.75">
      <c r="A10" s="212" t="s">
        <v>129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</row>
    <row r="11" spans="1:18" ht="15.75">
      <c r="A11" s="213" t="s">
        <v>150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</row>
    <row r="12" spans="1:18" ht="15.75">
      <c r="A12" s="212" t="s">
        <v>151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</row>
    <row r="13" spans="1:1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6" ht="15.75">
      <c r="A14" s="3"/>
      <c r="B14" s="2"/>
      <c r="C14" s="2"/>
      <c r="D14" s="4" t="s">
        <v>9</v>
      </c>
      <c r="E14" s="4" t="s">
        <v>11</v>
      </c>
      <c r="G14" s="5"/>
      <c r="H14" s="5"/>
      <c r="M14" s="3"/>
      <c r="N14" s="3"/>
      <c r="O14" s="3"/>
      <c r="P14" s="3"/>
    </row>
    <row r="15" spans="1:8" ht="15.75">
      <c r="A15" s="3"/>
      <c r="B15" s="2"/>
      <c r="C15" s="2"/>
      <c r="E15" s="1" t="s">
        <v>10</v>
      </c>
      <c r="F15" s="2"/>
      <c r="G15" s="3"/>
      <c r="H15" s="3"/>
    </row>
    <row r="16" spans="1:16" ht="15.75">
      <c r="A16" s="3"/>
      <c r="B16" s="2"/>
      <c r="C16" s="2"/>
      <c r="D16" s="1" t="s">
        <v>12</v>
      </c>
      <c r="E16" s="2"/>
      <c r="F16" s="2"/>
      <c r="G16" s="3"/>
      <c r="H16" s="3"/>
      <c r="M16" s="3"/>
      <c r="N16" s="3"/>
      <c r="O16" s="3"/>
      <c r="P16" s="3"/>
    </row>
    <row r="17" spans="1:16" ht="15.75">
      <c r="A17" s="3"/>
      <c r="B17" s="2"/>
      <c r="C17" s="2"/>
      <c r="D17" s="1" t="s">
        <v>130</v>
      </c>
      <c r="E17" s="2"/>
      <c r="F17" s="2"/>
      <c r="G17" s="3"/>
      <c r="H17" s="3"/>
      <c r="M17" s="3"/>
      <c r="N17" s="3"/>
      <c r="O17" s="3"/>
      <c r="P17" s="3"/>
    </row>
    <row r="18" spans="1:16" ht="15.75">
      <c r="A18" s="3"/>
      <c r="B18" s="2"/>
      <c r="C18" s="2"/>
      <c r="D18" s="1" t="s">
        <v>14</v>
      </c>
      <c r="E18" s="2"/>
      <c r="F18" s="2"/>
      <c r="G18" s="3"/>
      <c r="H18" s="3"/>
      <c r="M18" s="3"/>
      <c r="N18" s="3"/>
      <c r="O18" s="3"/>
      <c r="P18" s="3"/>
    </row>
    <row r="19" spans="1:18" ht="30.75" customHeight="1">
      <c r="A19" s="3"/>
      <c r="B19" s="2"/>
      <c r="C19" s="2"/>
      <c r="D19" s="214" t="s">
        <v>136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</row>
    <row r="20" spans="1:18" ht="25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7" t="s">
        <v>16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49.5" customHeight="1">
      <c r="A23" s="3"/>
      <c r="B23" s="3"/>
      <c r="C23" s="3"/>
      <c r="D23" s="8" t="s">
        <v>17</v>
      </c>
      <c r="E23" s="262" t="s">
        <v>18</v>
      </c>
      <c r="F23" s="262"/>
      <c r="G23" s="8" t="s">
        <v>19</v>
      </c>
      <c r="H23" s="262" t="s">
        <v>20</v>
      </c>
      <c r="I23" s="262"/>
      <c r="J23" s="263" t="s">
        <v>21</v>
      </c>
      <c r="K23" s="264"/>
      <c r="L23" s="264"/>
      <c r="M23" s="264"/>
      <c r="N23" s="265"/>
      <c r="O23" s="215" t="s">
        <v>22</v>
      </c>
      <c r="P23" s="215"/>
      <c r="Q23" s="53" t="s">
        <v>23</v>
      </c>
      <c r="R23" s="8" t="s">
        <v>24</v>
      </c>
    </row>
    <row r="24" spans="1:18" ht="15.75">
      <c r="A24" s="3"/>
      <c r="B24" s="3"/>
      <c r="C24" s="3"/>
      <c r="D24" s="10" t="s">
        <v>25</v>
      </c>
      <c r="E24" s="216">
        <f>(M87+N87)/36</f>
        <v>36</v>
      </c>
      <c r="F24" s="216"/>
      <c r="G24" s="10">
        <f>(M88+N88)/36</f>
        <v>5</v>
      </c>
      <c r="H24" s="216">
        <f>(M89+N89)/36</f>
        <v>0</v>
      </c>
      <c r="I24" s="216"/>
      <c r="J24" s="266"/>
      <c r="K24" s="267"/>
      <c r="L24" s="267"/>
      <c r="M24" s="267"/>
      <c r="N24" s="268"/>
      <c r="O24" s="216"/>
      <c r="P24" s="216"/>
      <c r="Q24" s="10">
        <v>11</v>
      </c>
      <c r="R24" s="10">
        <f>Q24+O24+M24+H24+G24+E24</f>
        <v>52</v>
      </c>
    </row>
    <row r="25" spans="1:18" ht="15.75">
      <c r="A25" s="3"/>
      <c r="B25" s="3"/>
      <c r="C25" s="3"/>
      <c r="D25" s="10" t="s">
        <v>26</v>
      </c>
      <c r="E25" s="216">
        <f>(O87+P87)/36</f>
        <v>32</v>
      </c>
      <c r="F25" s="216"/>
      <c r="G25" s="10">
        <f>(O88+P88)/36</f>
        <v>4</v>
      </c>
      <c r="H25" s="216">
        <f>(O89+P89)/36</f>
        <v>2</v>
      </c>
      <c r="I25" s="216"/>
      <c r="J25" s="266">
        <f>(O90+P90)/36</f>
        <v>3</v>
      </c>
      <c r="K25" s="267"/>
      <c r="L25" s="267"/>
      <c r="M25" s="267"/>
      <c r="N25" s="268"/>
      <c r="O25" s="216"/>
      <c r="P25" s="216"/>
      <c r="Q25" s="10">
        <v>11</v>
      </c>
      <c r="R25" s="10">
        <f>Q25+O25+J25+H25+G25+E25</f>
        <v>52</v>
      </c>
    </row>
    <row r="26" spans="1:18" ht="15.75">
      <c r="A26" s="3"/>
      <c r="B26" s="3"/>
      <c r="C26" s="3"/>
      <c r="D26" s="10" t="s">
        <v>27</v>
      </c>
      <c r="E26" s="216">
        <f>(Q87+R87)/36</f>
        <v>12</v>
      </c>
      <c r="F26" s="216"/>
      <c r="G26" s="10">
        <f>(Q88+R88)/36</f>
        <v>4</v>
      </c>
      <c r="H26" s="216">
        <f>(Q89+R89)/36</f>
        <v>21</v>
      </c>
      <c r="I26" s="216"/>
      <c r="J26" s="266">
        <f>(Q90+R90)/36</f>
        <v>2</v>
      </c>
      <c r="K26" s="267"/>
      <c r="L26" s="267"/>
      <c r="M26" s="267"/>
      <c r="N26" s="268"/>
      <c r="O26" s="216"/>
      <c r="P26" s="216"/>
      <c r="Q26" s="10">
        <v>2</v>
      </c>
      <c r="R26" s="10">
        <f>Q26+O26+J26+H26+G26+E26</f>
        <v>41</v>
      </c>
    </row>
    <row r="27" spans="1:18" ht="15.75">
      <c r="A27" s="3"/>
      <c r="B27" s="3"/>
      <c r="C27" s="3"/>
      <c r="D27" s="11" t="s">
        <v>28</v>
      </c>
      <c r="E27" s="217">
        <f>E24+E25+E26</f>
        <v>80</v>
      </c>
      <c r="F27" s="217"/>
      <c r="G27" s="11">
        <f>SUM(G24:G26)</f>
        <v>13</v>
      </c>
      <c r="H27" s="217">
        <f>H24+H25+H26</f>
        <v>23</v>
      </c>
      <c r="I27" s="217"/>
      <c r="J27" s="269">
        <f>J24+J25+J26</f>
        <v>5</v>
      </c>
      <c r="K27" s="270"/>
      <c r="L27" s="270"/>
      <c r="M27" s="270"/>
      <c r="N27" s="271"/>
      <c r="O27" s="217">
        <v>2</v>
      </c>
      <c r="P27" s="217"/>
      <c r="Q27" s="11">
        <f>SUM(Q24:Q26)</f>
        <v>24</v>
      </c>
      <c r="R27" s="10">
        <f>Q27+O27+J27+H27+G27+E27</f>
        <v>147</v>
      </c>
    </row>
    <row r="28" spans="1:18" ht="15.75">
      <c r="A28" s="3"/>
      <c r="B28" s="3"/>
      <c r="C28" s="3"/>
      <c r="D28" s="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30.75" customHeight="1">
      <c r="A29" s="218" t="s">
        <v>29</v>
      </c>
      <c r="B29" s="219" t="s">
        <v>30</v>
      </c>
      <c r="C29" s="273" t="s">
        <v>31</v>
      </c>
      <c r="D29" s="274"/>
      <c r="E29" s="90" t="s">
        <v>177</v>
      </c>
      <c r="F29" s="91"/>
      <c r="G29" s="91"/>
      <c r="H29" s="91"/>
      <c r="I29" s="92"/>
      <c r="J29" s="13"/>
      <c r="K29" s="13"/>
      <c r="L29" s="13"/>
      <c r="M29" s="217" t="s">
        <v>33</v>
      </c>
      <c r="N29" s="217"/>
      <c r="O29" s="217"/>
      <c r="P29" s="217"/>
      <c r="Q29" s="217"/>
      <c r="R29" s="217"/>
    </row>
    <row r="30" spans="1:18" ht="15.75" customHeight="1">
      <c r="A30" s="218"/>
      <c r="B30" s="219"/>
      <c r="C30" s="275"/>
      <c r="D30" s="276"/>
      <c r="E30" s="220" t="s">
        <v>28</v>
      </c>
      <c r="F30" s="244" t="s">
        <v>35</v>
      </c>
      <c r="G30" s="278" t="s">
        <v>176</v>
      </c>
      <c r="H30" s="279"/>
      <c r="I30" s="279"/>
      <c r="J30" s="279"/>
      <c r="K30" s="279"/>
      <c r="L30" s="280"/>
      <c r="M30" s="223" t="s">
        <v>37</v>
      </c>
      <c r="N30" s="223"/>
      <c r="O30" s="223" t="s">
        <v>38</v>
      </c>
      <c r="P30" s="223"/>
      <c r="Q30" s="223" t="s">
        <v>39</v>
      </c>
      <c r="R30" s="223"/>
    </row>
    <row r="31" spans="1:18" ht="15.75" customHeight="1">
      <c r="A31" s="218"/>
      <c r="B31" s="219"/>
      <c r="C31" s="275"/>
      <c r="D31" s="276"/>
      <c r="E31" s="220"/>
      <c r="F31" s="244"/>
      <c r="G31" s="233" t="s">
        <v>175</v>
      </c>
      <c r="H31" s="228" t="s">
        <v>178</v>
      </c>
      <c r="I31" s="228"/>
      <c r="J31" s="281" t="s">
        <v>189</v>
      </c>
      <c r="K31" s="281" t="s">
        <v>172</v>
      </c>
      <c r="L31" s="281" t="s">
        <v>180</v>
      </c>
      <c r="M31" s="223" t="s">
        <v>42</v>
      </c>
      <c r="N31" s="223"/>
      <c r="O31" s="223" t="s">
        <v>42</v>
      </c>
      <c r="P31" s="223"/>
      <c r="Q31" s="223" t="s">
        <v>42</v>
      </c>
      <c r="R31" s="223"/>
    </row>
    <row r="32" spans="1:18" ht="15.75" customHeight="1">
      <c r="A32" s="218"/>
      <c r="B32" s="272"/>
      <c r="C32" s="284" t="s">
        <v>174</v>
      </c>
      <c r="D32" s="287" t="s">
        <v>173</v>
      </c>
      <c r="E32" s="277"/>
      <c r="F32" s="244"/>
      <c r="G32" s="233"/>
      <c r="H32" s="215" t="s">
        <v>179</v>
      </c>
      <c r="I32" s="215" t="s">
        <v>131</v>
      </c>
      <c r="J32" s="282"/>
      <c r="K32" s="282"/>
      <c r="L32" s="282"/>
      <c r="M32" s="15">
        <v>1</v>
      </c>
      <c r="N32" s="15">
        <v>2</v>
      </c>
      <c r="O32" s="15">
        <v>3</v>
      </c>
      <c r="P32" s="15">
        <v>4</v>
      </c>
      <c r="Q32" s="15">
        <v>5</v>
      </c>
      <c r="R32" s="15">
        <v>6</v>
      </c>
    </row>
    <row r="33" spans="1:18" ht="15.75">
      <c r="A33" s="218"/>
      <c r="B33" s="272"/>
      <c r="C33" s="285"/>
      <c r="D33" s="288"/>
      <c r="E33" s="277"/>
      <c r="F33" s="244"/>
      <c r="G33" s="233"/>
      <c r="H33" s="215"/>
      <c r="I33" s="215"/>
      <c r="J33" s="282"/>
      <c r="K33" s="282"/>
      <c r="L33" s="282"/>
      <c r="M33" s="225" t="s">
        <v>45</v>
      </c>
      <c r="N33" s="225"/>
      <c r="O33" s="225" t="s">
        <v>45</v>
      </c>
      <c r="P33" s="225"/>
      <c r="Q33" s="225" t="s">
        <v>45</v>
      </c>
      <c r="R33" s="225"/>
    </row>
    <row r="34" spans="1:18" ht="15.75">
      <c r="A34" s="218"/>
      <c r="B34" s="272"/>
      <c r="C34" s="286"/>
      <c r="D34" s="289"/>
      <c r="E34" s="277"/>
      <c r="F34" s="244"/>
      <c r="G34" s="233"/>
      <c r="H34" s="215"/>
      <c r="I34" s="215"/>
      <c r="J34" s="283"/>
      <c r="K34" s="283"/>
      <c r="L34" s="283"/>
      <c r="M34" s="56" t="s">
        <v>220</v>
      </c>
      <c r="N34" s="56" t="s">
        <v>221</v>
      </c>
      <c r="O34" s="56" t="s">
        <v>222</v>
      </c>
      <c r="P34" s="56" t="s">
        <v>215</v>
      </c>
      <c r="Q34" s="54" t="s">
        <v>216</v>
      </c>
      <c r="R34" s="55">
        <v>14</v>
      </c>
    </row>
    <row r="35" spans="1:18" ht="15.75">
      <c r="A35" s="13">
        <v>1</v>
      </c>
      <c r="B35" s="13">
        <v>2</v>
      </c>
      <c r="C35" s="13">
        <v>3</v>
      </c>
      <c r="D35" s="13">
        <v>4</v>
      </c>
      <c r="E35" s="13">
        <v>5</v>
      </c>
      <c r="F35" s="13">
        <v>6</v>
      </c>
      <c r="G35" s="13">
        <v>7</v>
      </c>
      <c r="H35" s="13">
        <v>8</v>
      </c>
      <c r="I35" s="13">
        <v>9</v>
      </c>
      <c r="J35" s="13">
        <v>10</v>
      </c>
      <c r="K35" s="13">
        <v>11</v>
      </c>
      <c r="L35" s="13">
        <v>12</v>
      </c>
      <c r="M35" s="13">
        <v>13</v>
      </c>
      <c r="N35" s="13">
        <v>14</v>
      </c>
      <c r="O35" s="13">
        <v>15</v>
      </c>
      <c r="P35" s="13">
        <v>16</v>
      </c>
      <c r="Q35" s="13">
        <v>17</v>
      </c>
      <c r="R35" s="13">
        <v>18</v>
      </c>
    </row>
    <row r="36" spans="1:18" s="21" customFormat="1" ht="15.75">
      <c r="A36" s="59"/>
      <c r="B36" s="57" t="s">
        <v>47</v>
      </c>
      <c r="C36" s="260" t="s">
        <v>171</v>
      </c>
      <c r="D36" s="261"/>
      <c r="E36" s="60">
        <f>E37+E38+E39+E41+E42+E43+E44+E45+E46+E47+E48+E49+E50+E51+E52+E53+E54</f>
        <v>2112</v>
      </c>
      <c r="F36" s="60">
        <f>F37+F38+F39+F41+F42+F43+F44+F45+F46+F47+F48+F49+F50+F51+F52+F53+F54</f>
        <v>0</v>
      </c>
      <c r="G36" s="96">
        <f aca="true" t="shared" si="0" ref="G36:G53">SUM(M36:R36)-F36</f>
        <v>2112</v>
      </c>
      <c r="H36" s="60">
        <f aca="true" t="shared" si="1" ref="H36:R36">H37+H38+H39+H41+H42+H43+H44+H45+H46+H47+H48+H49+H50+H51+H52+H53+H54</f>
        <v>1045</v>
      </c>
      <c r="I36" s="60">
        <f t="shared" si="1"/>
        <v>1027</v>
      </c>
      <c r="J36" s="60">
        <f t="shared" si="1"/>
        <v>0</v>
      </c>
      <c r="K36" s="60">
        <f t="shared" si="1"/>
        <v>40</v>
      </c>
      <c r="L36" s="60">
        <f t="shared" si="1"/>
        <v>96</v>
      </c>
      <c r="M36" s="60">
        <f t="shared" si="1"/>
        <v>442</v>
      </c>
      <c r="N36" s="60">
        <f t="shared" si="1"/>
        <v>678</v>
      </c>
      <c r="O36" s="60">
        <f t="shared" si="1"/>
        <v>512</v>
      </c>
      <c r="P36" s="60">
        <f t="shared" si="1"/>
        <v>480</v>
      </c>
      <c r="Q36" s="60">
        <f t="shared" si="1"/>
        <v>0</v>
      </c>
      <c r="R36" s="60">
        <f t="shared" si="1"/>
        <v>0</v>
      </c>
    </row>
    <row r="37" spans="1:18" s="21" customFormat="1" ht="15.75">
      <c r="A37" s="14" t="s">
        <v>49</v>
      </c>
      <c r="B37" s="22" t="s">
        <v>153</v>
      </c>
      <c r="C37" s="24" t="s">
        <v>181</v>
      </c>
      <c r="D37" s="24" t="s">
        <v>146</v>
      </c>
      <c r="E37" s="14">
        <f>G37+F37</f>
        <v>134</v>
      </c>
      <c r="F37" s="14"/>
      <c r="G37" s="14">
        <f t="shared" si="0"/>
        <v>134</v>
      </c>
      <c r="H37" s="14">
        <f>G37-I37-K37</f>
        <v>52</v>
      </c>
      <c r="I37" s="14">
        <v>82</v>
      </c>
      <c r="J37" s="14"/>
      <c r="K37" s="14"/>
      <c r="L37" s="14">
        <v>32</v>
      </c>
      <c r="M37" s="14">
        <v>34</v>
      </c>
      <c r="N37" s="14">
        <v>34</v>
      </c>
      <c r="O37" s="14">
        <v>16</v>
      </c>
      <c r="P37" s="14">
        <v>50</v>
      </c>
      <c r="Q37" s="14"/>
      <c r="R37" s="14"/>
    </row>
    <row r="38" spans="1:18" s="21" customFormat="1" ht="15.75">
      <c r="A38" s="14" t="s">
        <v>52</v>
      </c>
      <c r="B38" s="22" t="s">
        <v>154</v>
      </c>
      <c r="C38" s="24" t="s">
        <v>182</v>
      </c>
      <c r="D38" s="24" t="s">
        <v>59</v>
      </c>
      <c r="E38" s="14">
        <f aca="true" t="shared" si="2" ref="E38:E53">G38+F38+L38</f>
        <v>171</v>
      </c>
      <c r="F38" s="14"/>
      <c r="G38" s="14">
        <f t="shared" si="0"/>
        <v>171</v>
      </c>
      <c r="H38" s="14">
        <f>G38-I38-K38</f>
        <v>171</v>
      </c>
      <c r="I38" s="14"/>
      <c r="J38" s="14"/>
      <c r="K38" s="14"/>
      <c r="L38" s="14"/>
      <c r="M38" s="14">
        <v>51</v>
      </c>
      <c r="N38" s="14">
        <v>72</v>
      </c>
      <c r="O38" s="14">
        <v>48</v>
      </c>
      <c r="P38" s="14"/>
      <c r="Q38" s="14"/>
      <c r="R38" s="14"/>
    </row>
    <row r="39" spans="1:18" s="21" customFormat="1" ht="15.75">
      <c r="A39" s="14" t="s">
        <v>55</v>
      </c>
      <c r="B39" s="22" t="s">
        <v>56</v>
      </c>
      <c r="C39" s="24" t="s">
        <v>184</v>
      </c>
      <c r="D39" s="24" t="s">
        <v>59</v>
      </c>
      <c r="E39" s="14">
        <f t="shared" si="2"/>
        <v>172</v>
      </c>
      <c r="F39" s="14"/>
      <c r="G39" s="14">
        <f t="shared" si="0"/>
        <v>172</v>
      </c>
      <c r="H39" s="14">
        <f aca="true" t="shared" si="3" ref="H39:H48">G39-I39</f>
        <v>0</v>
      </c>
      <c r="I39" s="95">
        <v>172</v>
      </c>
      <c r="J39" s="89"/>
      <c r="K39" s="89"/>
      <c r="L39" s="89"/>
      <c r="M39" s="14">
        <v>34</v>
      </c>
      <c r="N39" s="14">
        <v>48</v>
      </c>
      <c r="O39" s="14">
        <v>46</v>
      </c>
      <c r="P39" s="14">
        <v>44</v>
      </c>
      <c r="Q39" s="14"/>
      <c r="R39" s="14"/>
    </row>
    <row r="40" spans="1:18" s="21" customFormat="1" ht="15.75">
      <c r="A40" s="14"/>
      <c r="B40" s="138" t="s">
        <v>223</v>
      </c>
      <c r="C40" s="139"/>
      <c r="D40" s="139"/>
      <c r="E40" s="97"/>
      <c r="F40" s="97"/>
      <c r="G40" s="97"/>
      <c r="H40" s="97"/>
      <c r="I40" s="95"/>
      <c r="J40" s="95"/>
      <c r="K40" s="95"/>
      <c r="L40" s="95"/>
      <c r="M40" s="97">
        <v>34</v>
      </c>
      <c r="N40" s="97">
        <v>48</v>
      </c>
      <c r="O40" s="97">
        <v>46</v>
      </c>
      <c r="P40" s="97">
        <v>44</v>
      </c>
      <c r="Q40" s="14"/>
      <c r="R40" s="14"/>
    </row>
    <row r="41" spans="1:18" s="21" customFormat="1" ht="15.75">
      <c r="A41" s="14" t="s">
        <v>57</v>
      </c>
      <c r="B41" s="22" t="s">
        <v>58</v>
      </c>
      <c r="C41" s="24" t="s">
        <v>184</v>
      </c>
      <c r="D41" s="24" t="s">
        <v>59</v>
      </c>
      <c r="E41" s="14">
        <f t="shared" si="2"/>
        <v>172</v>
      </c>
      <c r="F41" s="14"/>
      <c r="G41" s="14">
        <f t="shared" si="0"/>
        <v>172</v>
      </c>
      <c r="H41" s="14">
        <f t="shared" si="3"/>
        <v>132</v>
      </c>
      <c r="I41" s="14">
        <v>40</v>
      </c>
      <c r="J41" s="14"/>
      <c r="K41" s="14"/>
      <c r="L41" s="14"/>
      <c r="M41" s="14">
        <v>34</v>
      </c>
      <c r="N41" s="14">
        <v>48</v>
      </c>
      <c r="O41" s="14">
        <v>46</v>
      </c>
      <c r="P41" s="14">
        <v>44</v>
      </c>
      <c r="Q41" s="14"/>
      <c r="R41" s="14"/>
    </row>
    <row r="42" spans="1:18" s="21" customFormat="1" ht="15.75">
      <c r="A42" s="14" t="s">
        <v>60</v>
      </c>
      <c r="B42" s="22" t="s">
        <v>61</v>
      </c>
      <c r="C42" s="24" t="s">
        <v>184</v>
      </c>
      <c r="D42" s="24" t="s">
        <v>59</v>
      </c>
      <c r="E42" s="14">
        <f t="shared" si="2"/>
        <v>174</v>
      </c>
      <c r="F42" s="14"/>
      <c r="G42" s="14">
        <f t="shared" si="0"/>
        <v>174</v>
      </c>
      <c r="H42" s="14">
        <f t="shared" si="3"/>
        <v>134</v>
      </c>
      <c r="I42" s="14">
        <v>40</v>
      </c>
      <c r="J42" s="14"/>
      <c r="K42" s="14"/>
      <c r="L42" s="14"/>
      <c r="M42" s="14">
        <v>34</v>
      </c>
      <c r="N42" s="14">
        <v>48</v>
      </c>
      <c r="O42" s="14">
        <v>48</v>
      </c>
      <c r="P42" s="14">
        <v>44</v>
      </c>
      <c r="Q42" s="14"/>
      <c r="R42" s="14"/>
    </row>
    <row r="43" spans="1:18" s="21" customFormat="1" ht="15.75">
      <c r="A43" s="14" t="s">
        <v>63</v>
      </c>
      <c r="B43" s="22" t="s">
        <v>64</v>
      </c>
      <c r="C43" s="292" t="s">
        <v>184</v>
      </c>
      <c r="D43" s="292" t="s">
        <v>59</v>
      </c>
      <c r="E43" s="14">
        <f t="shared" si="2"/>
        <v>136</v>
      </c>
      <c r="F43" s="14"/>
      <c r="G43" s="14">
        <f t="shared" si="0"/>
        <v>136</v>
      </c>
      <c r="H43" s="14">
        <f t="shared" si="3"/>
        <v>96</v>
      </c>
      <c r="I43" s="89">
        <v>40</v>
      </c>
      <c r="J43" s="89"/>
      <c r="K43" s="89"/>
      <c r="L43" s="89"/>
      <c r="M43" s="14">
        <v>34</v>
      </c>
      <c r="N43" s="14">
        <v>48</v>
      </c>
      <c r="O43" s="14">
        <v>32</v>
      </c>
      <c r="P43" s="14">
        <v>22</v>
      </c>
      <c r="Q43" s="14"/>
      <c r="R43" s="14"/>
    </row>
    <row r="44" spans="1:18" s="21" customFormat="1" ht="15.75">
      <c r="A44" s="14" t="s">
        <v>65</v>
      </c>
      <c r="B44" s="22" t="s">
        <v>66</v>
      </c>
      <c r="C44" s="293"/>
      <c r="D44" s="293"/>
      <c r="E44" s="14">
        <f t="shared" si="2"/>
        <v>36</v>
      </c>
      <c r="F44" s="14"/>
      <c r="G44" s="14">
        <f t="shared" si="0"/>
        <v>36</v>
      </c>
      <c r="H44" s="14">
        <f t="shared" si="3"/>
        <v>24</v>
      </c>
      <c r="I44" s="89">
        <v>12</v>
      </c>
      <c r="J44" s="89"/>
      <c r="K44" s="89"/>
      <c r="L44" s="89"/>
      <c r="M44" s="14"/>
      <c r="N44" s="14"/>
      <c r="O44" s="14">
        <v>16</v>
      </c>
      <c r="P44" s="14">
        <v>20</v>
      </c>
      <c r="Q44" s="14"/>
      <c r="R44" s="14"/>
    </row>
    <row r="45" spans="1:18" s="21" customFormat="1" ht="15.75">
      <c r="A45" s="14" t="s">
        <v>67</v>
      </c>
      <c r="B45" s="22" t="s">
        <v>169</v>
      </c>
      <c r="C45" s="24" t="s">
        <v>184</v>
      </c>
      <c r="D45" s="24" t="s">
        <v>59</v>
      </c>
      <c r="E45" s="14">
        <f t="shared" si="2"/>
        <v>36</v>
      </c>
      <c r="F45" s="14"/>
      <c r="G45" s="14">
        <f t="shared" si="0"/>
        <v>36</v>
      </c>
      <c r="H45" s="14">
        <f t="shared" si="3"/>
        <v>34</v>
      </c>
      <c r="I45" s="89">
        <v>2</v>
      </c>
      <c r="J45" s="89"/>
      <c r="K45" s="89"/>
      <c r="L45" s="89"/>
      <c r="M45" s="14"/>
      <c r="N45" s="14"/>
      <c r="O45" s="14">
        <v>36</v>
      </c>
      <c r="P45" s="14"/>
      <c r="Q45" s="14"/>
      <c r="R45" s="14"/>
    </row>
    <row r="46" spans="1:18" s="21" customFormat="1" ht="15.75">
      <c r="A46" s="14" t="s">
        <v>70</v>
      </c>
      <c r="B46" s="22" t="s">
        <v>145</v>
      </c>
      <c r="C46" s="24" t="s">
        <v>182</v>
      </c>
      <c r="D46" s="24" t="s">
        <v>59</v>
      </c>
      <c r="E46" s="14">
        <f t="shared" si="2"/>
        <v>80</v>
      </c>
      <c r="F46" s="14"/>
      <c r="G46" s="14">
        <f t="shared" si="0"/>
        <v>80</v>
      </c>
      <c r="H46" s="14">
        <f t="shared" si="3"/>
        <v>24</v>
      </c>
      <c r="I46" s="14">
        <v>56</v>
      </c>
      <c r="J46" s="14"/>
      <c r="K46" s="14"/>
      <c r="L46" s="14"/>
      <c r="M46" s="14">
        <v>16</v>
      </c>
      <c r="N46" s="14">
        <v>48</v>
      </c>
      <c r="O46" s="14">
        <v>16</v>
      </c>
      <c r="P46" s="14"/>
      <c r="Q46" s="14"/>
      <c r="R46" s="14"/>
    </row>
    <row r="47" spans="1:18" s="21" customFormat="1" ht="15.75">
      <c r="A47" s="14" t="s">
        <v>186</v>
      </c>
      <c r="B47" s="22" t="s">
        <v>132</v>
      </c>
      <c r="C47" s="292" t="s">
        <v>184</v>
      </c>
      <c r="D47" s="292" t="s">
        <v>185</v>
      </c>
      <c r="E47" s="14">
        <f t="shared" si="2"/>
        <v>36</v>
      </c>
      <c r="F47" s="14"/>
      <c r="G47" s="14">
        <f t="shared" si="0"/>
        <v>36</v>
      </c>
      <c r="H47" s="14">
        <f t="shared" si="3"/>
        <v>28</v>
      </c>
      <c r="I47" s="14">
        <v>8</v>
      </c>
      <c r="J47" s="14"/>
      <c r="K47" s="14"/>
      <c r="L47" s="14"/>
      <c r="M47" s="14">
        <v>0</v>
      </c>
      <c r="N47" s="14">
        <v>0</v>
      </c>
      <c r="O47" s="14">
        <v>16</v>
      </c>
      <c r="P47" s="14">
        <v>20</v>
      </c>
      <c r="Q47" s="14"/>
      <c r="R47" s="14"/>
    </row>
    <row r="48" spans="1:18" s="21" customFormat="1" ht="15.75">
      <c r="A48" s="14" t="s">
        <v>187</v>
      </c>
      <c r="B48" s="22" t="s">
        <v>133</v>
      </c>
      <c r="C48" s="293"/>
      <c r="D48" s="293"/>
      <c r="E48" s="14">
        <f t="shared" si="2"/>
        <v>74</v>
      </c>
      <c r="F48" s="14"/>
      <c r="G48" s="14">
        <f t="shared" si="0"/>
        <v>74</v>
      </c>
      <c r="H48" s="14">
        <f t="shared" si="3"/>
        <v>62</v>
      </c>
      <c r="I48" s="14">
        <v>12</v>
      </c>
      <c r="J48" s="14"/>
      <c r="K48" s="14"/>
      <c r="L48" s="14"/>
      <c r="M48" s="14">
        <v>0</v>
      </c>
      <c r="N48" s="14">
        <v>0</v>
      </c>
      <c r="O48" s="14">
        <v>32</v>
      </c>
      <c r="P48" s="14">
        <v>42</v>
      </c>
      <c r="Q48" s="14"/>
      <c r="R48" s="14"/>
    </row>
    <row r="49" spans="1:18" s="21" customFormat="1" ht="15.75">
      <c r="A49" s="14" t="s">
        <v>188</v>
      </c>
      <c r="B49" s="22" t="s">
        <v>143</v>
      </c>
      <c r="C49" s="22" t="s">
        <v>192</v>
      </c>
      <c r="D49" s="24" t="s">
        <v>59</v>
      </c>
      <c r="E49" s="14">
        <f t="shared" si="2"/>
        <v>34</v>
      </c>
      <c r="F49" s="14"/>
      <c r="G49" s="14">
        <f t="shared" si="0"/>
        <v>34</v>
      </c>
      <c r="H49" s="14">
        <f>G49-I49</f>
        <v>16</v>
      </c>
      <c r="I49" s="14">
        <v>18</v>
      </c>
      <c r="J49" s="14"/>
      <c r="K49" s="14"/>
      <c r="L49" s="14"/>
      <c r="M49" s="14">
        <v>34</v>
      </c>
      <c r="N49" s="14"/>
      <c r="O49" s="14"/>
      <c r="P49" s="94"/>
      <c r="Q49" s="94"/>
      <c r="R49" s="94"/>
    </row>
    <row r="50" spans="1:18" s="21" customFormat="1" ht="15.75">
      <c r="A50" s="14" t="s">
        <v>190</v>
      </c>
      <c r="B50" s="22" t="s">
        <v>142</v>
      </c>
      <c r="C50" s="24" t="s">
        <v>193</v>
      </c>
      <c r="D50" s="24" t="s">
        <v>170</v>
      </c>
      <c r="E50" s="14">
        <f t="shared" si="2"/>
        <v>48</v>
      </c>
      <c r="F50" s="14"/>
      <c r="G50" s="14">
        <f t="shared" si="0"/>
        <v>48</v>
      </c>
      <c r="H50" s="14">
        <f>G50-I50</f>
        <v>4</v>
      </c>
      <c r="I50" s="14">
        <v>44</v>
      </c>
      <c r="J50" s="14"/>
      <c r="K50" s="14"/>
      <c r="L50" s="14"/>
      <c r="M50" s="14">
        <v>0</v>
      </c>
      <c r="N50" s="14">
        <v>48</v>
      </c>
      <c r="O50" s="14"/>
      <c r="P50" s="94"/>
      <c r="Q50" s="94"/>
      <c r="R50" s="94"/>
    </row>
    <row r="51" spans="1:18" s="21" customFormat="1" ht="15.75">
      <c r="A51" s="14" t="s">
        <v>191</v>
      </c>
      <c r="B51" s="22" t="s">
        <v>68</v>
      </c>
      <c r="C51" s="67" t="s">
        <v>183</v>
      </c>
      <c r="D51" s="24" t="s">
        <v>59</v>
      </c>
      <c r="E51" s="14">
        <f t="shared" si="2"/>
        <v>171</v>
      </c>
      <c r="F51" s="14"/>
      <c r="G51" s="14">
        <f t="shared" si="0"/>
        <v>171</v>
      </c>
      <c r="H51" s="14">
        <f>G51-I51</f>
        <v>0</v>
      </c>
      <c r="I51" s="89">
        <v>171</v>
      </c>
      <c r="J51" s="89"/>
      <c r="K51" s="89"/>
      <c r="L51" s="89"/>
      <c r="M51" s="14">
        <v>51</v>
      </c>
      <c r="N51" s="14">
        <v>72</v>
      </c>
      <c r="O51" s="14">
        <v>48</v>
      </c>
      <c r="P51" s="14"/>
      <c r="Q51" s="94"/>
      <c r="R51" s="94"/>
    </row>
    <row r="52" spans="1:18" s="21" customFormat="1" ht="31.5">
      <c r="A52" s="14" t="s">
        <v>73</v>
      </c>
      <c r="B52" s="23" t="s">
        <v>144</v>
      </c>
      <c r="C52" s="24" t="s">
        <v>181</v>
      </c>
      <c r="D52" s="24" t="s">
        <v>146</v>
      </c>
      <c r="E52" s="14">
        <f>G52+F52</f>
        <v>320</v>
      </c>
      <c r="F52" s="14"/>
      <c r="G52" s="14">
        <f t="shared" si="0"/>
        <v>320</v>
      </c>
      <c r="H52" s="14">
        <f>G52-I52-K52</f>
        <v>90</v>
      </c>
      <c r="I52" s="14">
        <v>210</v>
      </c>
      <c r="J52" s="14"/>
      <c r="K52" s="14">
        <v>20</v>
      </c>
      <c r="L52" s="14">
        <v>32</v>
      </c>
      <c r="M52" s="14">
        <v>68</v>
      </c>
      <c r="N52" s="14">
        <v>106</v>
      </c>
      <c r="O52" s="14">
        <v>48</v>
      </c>
      <c r="P52" s="14">
        <v>98</v>
      </c>
      <c r="Q52" s="14"/>
      <c r="R52" s="14"/>
    </row>
    <row r="53" spans="1:18" s="21" customFormat="1" ht="15.75">
      <c r="A53" s="14" t="s">
        <v>77</v>
      </c>
      <c r="B53" s="22" t="s">
        <v>76</v>
      </c>
      <c r="C53" s="24" t="s">
        <v>184</v>
      </c>
      <c r="D53" s="24" t="s">
        <v>181</v>
      </c>
      <c r="E53" s="14">
        <f t="shared" si="2"/>
        <v>180</v>
      </c>
      <c r="F53" s="14"/>
      <c r="G53" s="14">
        <f t="shared" si="0"/>
        <v>180</v>
      </c>
      <c r="H53" s="14">
        <f>G53-I53</f>
        <v>140</v>
      </c>
      <c r="I53" s="89">
        <v>40</v>
      </c>
      <c r="J53" s="89"/>
      <c r="K53" s="89"/>
      <c r="L53" s="89"/>
      <c r="M53" s="14">
        <v>34</v>
      </c>
      <c r="N53" s="14">
        <v>72</v>
      </c>
      <c r="O53" s="14">
        <v>32</v>
      </c>
      <c r="P53" s="14">
        <v>42</v>
      </c>
      <c r="Q53" s="14"/>
      <c r="R53" s="14"/>
    </row>
    <row r="54" spans="1:18" s="21" customFormat="1" ht="15.75">
      <c r="A54" s="14" t="s">
        <v>75</v>
      </c>
      <c r="B54" s="22" t="s">
        <v>135</v>
      </c>
      <c r="C54" s="24" t="s">
        <v>181</v>
      </c>
      <c r="D54" s="24" t="s">
        <v>146</v>
      </c>
      <c r="E54" s="14">
        <f>G54+F54</f>
        <v>138</v>
      </c>
      <c r="F54" s="14"/>
      <c r="G54" s="14">
        <f>SUM(M54:R54)-F54</f>
        <v>138</v>
      </c>
      <c r="H54" s="14">
        <f>G54-I54-K54</f>
        <v>38</v>
      </c>
      <c r="I54" s="95">
        <v>80</v>
      </c>
      <c r="J54" s="89"/>
      <c r="K54" s="89">
        <v>20</v>
      </c>
      <c r="L54" s="89">
        <v>32</v>
      </c>
      <c r="M54" s="14">
        <v>18</v>
      </c>
      <c r="N54" s="14">
        <v>34</v>
      </c>
      <c r="O54" s="14">
        <v>32</v>
      </c>
      <c r="P54" s="14">
        <v>54</v>
      </c>
      <c r="Q54" s="14"/>
      <c r="R54" s="14"/>
    </row>
    <row r="55" spans="1:18" s="21" customFormat="1" ht="15.75">
      <c r="A55" s="14"/>
      <c r="B55" s="138" t="s">
        <v>223</v>
      </c>
      <c r="C55" s="140"/>
      <c r="D55" s="141"/>
      <c r="E55" s="97"/>
      <c r="F55" s="97"/>
      <c r="G55" s="97">
        <f>SUM(M55:R55)-F55</f>
        <v>80</v>
      </c>
      <c r="H55" s="97"/>
      <c r="I55" s="95"/>
      <c r="J55" s="95"/>
      <c r="K55" s="95"/>
      <c r="L55" s="95"/>
      <c r="M55" s="97">
        <v>6</v>
      </c>
      <c r="N55" s="97">
        <v>24</v>
      </c>
      <c r="O55" s="97">
        <v>6</v>
      </c>
      <c r="P55" s="97">
        <v>44</v>
      </c>
      <c r="Q55" s="14"/>
      <c r="R55" s="14"/>
    </row>
    <row r="56" spans="1:18" ht="15.75">
      <c r="A56" s="58" t="s">
        <v>79</v>
      </c>
      <c r="B56" s="64" t="s">
        <v>80</v>
      </c>
      <c r="C56" s="294" t="s">
        <v>167</v>
      </c>
      <c r="D56" s="295"/>
      <c r="E56" s="58">
        <f>E57+E58+E59+E60+E61+E62+E63+E64</f>
        <v>386</v>
      </c>
      <c r="F56" s="58">
        <f aca="true" t="shared" si="4" ref="F56:R56">F57+F58+F59+F60+F61+F62+F63+F64</f>
        <v>24</v>
      </c>
      <c r="G56" s="58">
        <f t="shared" si="4"/>
        <v>362</v>
      </c>
      <c r="H56" s="58">
        <f t="shared" si="4"/>
        <v>162</v>
      </c>
      <c r="I56" s="58">
        <f t="shared" si="4"/>
        <v>200</v>
      </c>
      <c r="J56" s="58">
        <f t="shared" si="4"/>
        <v>0</v>
      </c>
      <c r="K56" s="58">
        <f t="shared" si="4"/>
        <v>0</v>
      </c>
      <c r="L56" s="58">
        <f t="shared" si="4"/>
        <v>0</v>
      </c>
      <c r="M56" s="58">
        <f t="shared" si="4"/>
        <v>68</v>
      </c>
      <c r="N56" s="58">
        <f t="shared" si="4"/>
        <v>0</v>
      </c>
      <c r="O56" s="58">
        <f t="shared" si="4"/>
        <v>0</v>
      </c>
      <c r="P56" s="58">
        <f t="shared" si="4"/>
        <v>78</v>
      </c>
      <c r="Q56" s="58">
        <f t="shared" si="4"/>
        <v>240</v>
      </c>
      <c r="R56" s="58">
        <f t="shared" si="4"/>
        <v>0</v>
      </c>
    </row>
    <row r="57" spans="1:18" ht="15.75">
      <c r="A57" s="82" t="s">
        <v>194</v>
      </c>
      <c r="B57" s="31" t="s">
        <v>86</v>
      </c>
      <c r="C57" s="32" t="s">
        <v>202</v>
      </c>
      <c r="D57" s="32" t="s">
        <v>203</v>
      </c>
      <c r="E57" s="14">
        <f aca="true" t="shared" si="5" ref="E57:E64">SUM(F57:G57)</f>
        <v>34</v>
      </c>
      <c r="F57" s="14"/>
      <c r="G57" s="14">
        <f aca="true" t="shared" si="6" ref="G57:G64">SUM(M57:R57)-F57</f>
        <v>34</v>
      </c>
      <c r="H57" s="14">
        <f>G57-I57</f>
        <v>2</v>
      </c>
      <c r="I57" s="97">
        <v>32</v>
      </c>
      <c r="J57" s="14"/>
      <c r="K57" s="14"/>
      <c r="L57" s="14"/>
      <c r="M57" s="33"/>
      <c r="N57" s="14"/>
      <c r="O57" s="14"/>
      <c r="P57" s="14"/>
      <c r="Q57" s="14">
        <v>34</v>
      </c>
      <c r="R57" s="85"/>
    </row>
    <row r="58" spans="1:18" ht="15.75">
      <c r="A58" s="82" t="s">
        <v>195</v>
      </c>
      <c r="B58" s="31" t="s">
        <v>90</v>
      </c>
      <c r="C58" s="32" t="s">
        <v>204</v>
      </c>
      <c r="D58" s="32" t="s">
        <v>203</v>
      </c>
      <c r="E58" s="14">
        <f t="shared" si="5"/>
        <v>32</v>
      </c>
      <c r="F58" s="14"/>
      <c r="G58" s="14">
        <f t="shared" si="6"/>
        <v>32</v>
      </c>
      <c r="H58" s="14">
        <f>G58-I58</f>
        <v>28</v>
      </c>
      <c r="I58" s="14">
        <v>4</v>
      </c>
      <c r="J58" s="14"/>
      <c r="K58" s="14"/>
      <c r="L58" s="14"/>
      <c r="M58" s="14">
        <v>32</v>
      </c>
      <c r="N58" s="14"/>
      <c r="O58" s="14"/>
      <c r="P58" s="14"/>
      <c r="Q58" s="14"/>
      <c r="R58" s="80"/>
    </row>
    <row r="59" spans="1:18" ht="15.75">
      <c r="A59" s="82" t="s">
        <v>196</v>
      </c>
      <c r="B59" s="31" t="s">
        <v>83</v>
      </c>
      <c r="C59" s="32" t="s">
        <v>204</v>
      </c>
      <c r="D59" s="32" t="s">
        <v>203</v>
      </c>
      <c r="E59" s="14">
        <f t="shared" si="5"/>
        <v>36</v>
      </c>
      <c r="F59" s="14"/>
      <c r="G59" s="14">
        <f t="shared" si="6"/>
        <v>36</v>
      </c>
      <c r="H59" s="14">
        <f>G59-I59</f>
        <v>12</v>
      </c>
      <c r="I59" s="14">
        <v>24</v>
      </c>
      <c r="J59" s="14"/>
      <c r="K59" s="14"/>
      <c r="L59" s="14"/>
      <c r="M59" s="14">
        <v>36</v>
      </c>
      <c r="N59" s="14"/>
      <c r="O59" s="14"/>
      <c r="P59" s="14"/>
      <c r="Q59" s="14"/>
      <c r="R59" s="80"/>
    </row>
    <row r="60" spans="1:18" ht="15.75">
      <c r="A60" s="82" t="s">
        <v>197</v>
      </c>
      <c r="B60" s="31" t="s">
        <v>88</v>
      </c>
      <c r="C60" s="32" t="s">
        <v>202</v>
      </c>
      <c r="D60" s="32" t="s">
        <v>203</v>
      </c>
      <c r="E60" s="14">
        <f t="shared" si="5"/>
        <v>34</v>
      </c>
      <c r="F60" s="14"/>
      <c r="G60" s="14">
        <f t="shared" si="6"/>
        <v>34</v>
      </c>
      <c r="H60" s="14">
        <f>G60-I60</f>
        <v>22</v>
      </c>
      <c r="I60" s="14">
        <v>12</v>
      </c>
      <c r="J60" s="14"/>
      <c r="K60" s="14"/>
      <c r="L60" s="14"/>
      <c r="M60" s="33"/>
      <c r="N60" s="14"/>
      <c r="O60" s="14"/>
      <c r="P60" s="14"/>
      <c r="Q60" s="14">
        <v>34</v>
      </c>
      <c r="R60" s="85"/>
    </row>
    <row r="61" spans="1:18" ht="15.75">
      <c r="A61" s="82" t="s">
        <v>198</v>
      </c>
      <c r="B61" s="31" t="s">
        <v>152</v>
      </c>
      <c r="C61" s="32" t="s">
        <v>202</v>
      </c>
      <c r="D61" s="32" t="s">
        <v>203</v>
      </c>
      <c r="E61" s="14">
        <f t="shared" si="5"/>
        <v>48</v>
      </c>
      <c r="F61" s="14">
        <v>8</v>
      </c>
      <c r="G61" s="14">
        <f t="shared" si="6"/>
        <v>40</v>
      </c>
      <c r="H61" s="14">
        <v>0</v>
      </c>
      <c r="I61" s="97">
        <v>40</v>
      </c>
      <c r="J61" s="14"/>
      <c r="K61" s="14"/>
      <c r="L61" s="14"/>
      <c r="M61" s="14"/>
      <c r="N61" s="14"/>
      <c r="O61" s="14"/>
      <c r="P61" s="80"/>
      <c r="Q61" s="80">
        <v>48</v>
      </c>
      <c r="R61" s="14"/>
    </row>
    <row r="62" spans="1:18" ht="15.75">
      <c r="A62" s="82" t="s">
        <v>199</v>
      </c>
      <c r="B62" s="86" t="s">
        <v>134</v>
      </c>
      <c r="C62" s="32" t="s">
        <v>202</v>
      </c>
      <c r="D62" s="32" t="s">
        <v>203</v>
      </c>
      <c r="E62" s="14">
        <f t="shared" si="5"/>
        <v>68</v>
      </c>
      <c r="F62" s="14">
        <v>8</v>
      </c>
      <c r="G62" s="14">
        <f t="shared" si="6"/>
        <v>60</v>
      </c>
      <c r="H62" s="14">
        <f>G62-I62</f>
        <v>30</v>
      </c>
      <c r="I62" s="14">
        <v>30</v>
      </c>
      <c r="J62" s="14"/>
      <c r="K62" s="14"/>
      <c r="L62" s="14"/>
      <c r="M62" s="33"/>
      <c r="N62" s="14"/>
      <c r="O62" s="14"/>
      <c r="P62" s="14"/>
      <c r="Q62" s="14">
        <v>68</v>
      </c>
      <c r="R62" s="14"/>
    </row>
    <row r="63" spans="1:18" ht="15.75">
      <c r="A63" s="82" t="s">
        <v>200</v>
      </c>
      <c r="B63" s="81" t="s">
        <v>68</v>
      </c>
      <c r="C63" s="98" t="s">
        <v>148</v>
      </c>
      <c r="D63" s="32" t="s">
        <v>203</v>
      </c>
      <c r="E63" s="14">
        <f t="shared" si="5"/>
        <v>74</v>
      </c>
      <c r="F63" s="82"/>
      <c r="G63" s="14">
        <f t="shared" si="6"/>
        <v>74</v>
      </c>
      <c r="H63" s="82">
        <f>G63-I63</f>
        <v>32</v>
      </c>
      <c r="I63" s="83">
        <v>42</v>
      </c>
      <c r="J63" s="83"/>
      <c r="K63" s="83"/>
      <c r="L63" s="83"/>
      <c r="M63" s="84"/>
      <c r="N63" s="85"/>
      <c r="O63" s="85"/>
      <c r="P63" s="82">
        <v>42</v>
      </c>
      <c r="Q63" s="82">
        <v>32</v>
      </c>
      <c r="R63" s="80"/>
    </row>
    <row r="64" spans="1:18" ht="15.75">
      <c r="A64" s="82" t="s">
        <v>201</v>
      </c>
      <c r="B64" s="31" t="s">
        <v>95</v>
      </c>
      <c r="C64" s="32" t="s">
        <v>205</v>
      </c>
      <c r="D64" s="32" t="s">
        <v>203</v>
      </c>
      <c r="E64" s="14">
        <f t="shared" si="5"/>
        <v>60</v>
      </c>
      <c r="F64" s="14">
        <v>8</v>
      </c>
      <c r="G64" s="14">
        <f t="shared" si="6"/>
        <v>52</v>
      </c>
      <c r="H64" s="14">
        <f>G64-I64</f>
        <v>36</v>
      </c>
      <c r="I64" s="14">
        <v>16</v>
      </c>
      <c r="J64" s="88"/>
      <c r="K64" s="88"/>
      <c r="L64" s="88"/>
      <c r="M64" s="88"/>
      <c r="N64" s="14"/>
      <c r="O64" s="14"/>
      <c r="P64" s="14">
        <v>36</v>
      </c>
      <c r="Q64" s="14">
        <v>24</v>
      </c>
      <c r="R64" s="14"/>
    </row>
    <row r="65" spans="1:18" ht="15.75">
      <c r="A65" s="58" t="s">
        <v>97</v>
      </c>
      <c r="B65" s="63" t="s">
        <v>98</v>
      </c>
      <c r="C65" s="294" t="s">
        <v>217</v>
      </c>
      <c r="D65" s="295"/>
      <c r="E65" s="58">
        <f>E66+E70+E74</f>
        <v>1678</v>
      </c>
      <c r="F65" s="58">
        <f>F66+F70+F74</f>
        <v>50</v>
      </c>
      <c r="G65" s="58">
        <f>G66+G70+G74</f>
        <v>1628</v>
      </c>
      <c r="H65" s="58">
        <f aca="true" t="shared" si="7" ref="H65:R65">H66+H70+H74</f>
        <v>202</v>
      </c>
      <c r="I65" s="58">
        <f t="shared" si="7"/>
        <v>830</v>
      </c>
      <c r="J65" s="58">
        <f t="shared" si="7"/>
        <v>1296</v>
      </c>
      <c r="K65" s="58">
        <f t="shared" si="7"/>
        <v>20</v>
      </c>
      <c r="L65" s="58">
        <f t="shared" si="7"/>
        <v>84</v>
      </c>
      <c r="M65" s="58">
        <f t="shared" si="7"/>
        <v>102</v>
      </c>
      <c r="N65" s="58">
        <f t="shared" si="7"/>
        <v>186</v>
      </c>
      <c r="O65" s="58">
        <f t="shared" si="7"/>
        <v>100</v>
      </c>
      <c r="P65" s="58">
        <f t="shared" si="7"/>
        <v>198</v>
      </c>
      <c r="Q65" s="58">
        <f t="shared" si="7"/>
        <v>588</v>
      </c>
      <c r="R65" s="58">
        <f t="shared" si="7"/>
        <v>504</v>
      </c>
    </row>
    <row r="66" spans="1:18" ht="31.5">
      <c r="A66" s="38" t="s">
        <v>100</v>
      </c>
      <c r="B66" s="36" t="s">
        <v>159</v>
      </c>
      <c r="C66" s="36"/>
      <c r="D66" s="37" t="s">
        <v>206</v>
      </c>
      <c r="E66" s="38">
        <f>E67+E68+E69</f>
        <v>766</v>
      </c>
      <c r="F66" s="38">
        <f>F67+F68+F69</f>
        <v>30</v>
      </c>
      <c r="G66" s="38">
        <f>G67+G68+G69</f>
        <v>736</v>
      </c>
      <c r="H66" s="38">
        <f aca="true" t="shared" si="8" ref="H66:R66">H67+H68+H69</f>
        <v>90</v>
      </c>
      <c r="I66" s="38">
        <f t="shared" si="8"/>
        <v>60</v>
      </c>
      <c r="J66" s="38">
        <f t="shared" si="8"/>
        <v>576</v>
      </c>
      <c r="K66" s="38">
        <f t="shared" si="8"/>
        <v>10</v>
      </c>
      <c r="L66" s="38">
        <f t="shared" si="8"/>
        <v>24</v>
      </c>
      <c r="M66" s="38">
        <f t="shared" si="8"/>
        <v>102</v>
      </c>
      <c r="N66" s="38">
        <f t="shared" si="8"/>
        <v>186</v>
      </c>
      <c r="O66" s="38">
        <f t="shared" si="8"/>
        <v>100</v>
      </c>
      <c r="P66" s="38">
        <f t="shared" si="8"/>
        <v>198</v>
      </c>
      <c r="Q66" s="38">
        <f t="shared" si="8"/>
        <v>180</v>
      </c>
      <c r="R66" s="38">
        <f t="shared" si="8"/>
        <v>0</v>
      </c>
    </row>
    <row r="67" spans="1:18" ht="31.5">
      <c r="A67" s="14" t="s">
        <v>103</v>
      </c>
      <c r="B67" s="71" t="s">
        <v>159</v>
      </c>
      <c r="C67" s="24" t="s">
        <v>181</v>
      </c>
      <c r="D67" s="24" t="s">
        <v>149</v>
      </c>
      <c r="E67" s="14">
        <f>SUM(F67:G67)</f>
        <v>190</v>
      </c>
      <c r="F67" s="14">
        <v>30</v>
      </c>
      <c r="G67" s="14">
        <f>SUM(M67:R67)-F67</f>
        <v>160</v>
      </c>
      <c r="H67" s="14">
        <f>G67-I67-K67</f>
        <v>90</v>
      </c>
      <c r="I67" s="14">
        <v>60</v>
      </c>
      <c r="J67" s="14"/>
      <c r="K67" s="14">
        <v>10</v>
      </c>
      <c r="L67" s="14">
        <v>12</v>
      </c>
      <c r="M67" s="80">
        <v>30</v>
      </c>
      <c r="N67" s="80">
        <v>78</v>
      </c>
      <c r="O67" s="80">
        <v>28</v>
      </c>
      <c r="P67" s="80">
        <v>54</v>
      </c>
      <c r="Q67" s="80"/>
      <c r="R67" s="14"/>
    </row>
    <row r="68" spans="1:18" ht="15.75">
      <c r="A68" s="70" t="s">
        <v>106</v>
      </c>
      <c r="B68" s="72" t="s">
        <v>19</v>
      </c>
      <c r="C68" s="69" t="s">
        <v>164</v>
      </c>
      <c r="D68" s="69" t="s">
        <v>212</v>
      </c>
      <c r="E68" s="70">
        <f>SUM(F68:G68)</f>
        <v>324</v>
      </c>
      <c r="F68" s="70"/>
      <c r="G68" s="99">
        <f>SUM(M68:R68)</f>
        <v>324</v>
      </c>
      <c r="H68" s="70"/>
      <c r="I68" s="70"/>
      <c r="J68" s="70">
        <f>M68+N68+O68+P68+Q68+R68</f>
        <v>324</v>
      </c>
      <c r="K68" s="70"/>
      <c r="L68" s="70"/>
      <c r="M68" s="70">
        <v>72</v>
      </c>
      <c r="N68" s="70">
        <v>108</v>
      </c>
      <c r="O68" s="70">
        <v>72</v>
      </c>
      <c r="P68" s="70">
        <v>72</v>
      </c>
      <c r="Q68" s="70"/>
      <c r="R68" s="70"/>
    </row>
    <row r="69" spans="1:18" ht="15.75">
      <c r="A69" s="74" t="s">
        <v>108</v>
      </c>
      <c r="B69" s="75" t="s">
        <v>20</v>
      </c>
      <c r="C69" s="76" t="s">
        <v>138</v>
      </c>
      <c r="D69" s="76" t="s">
        <v>212</v>
      </c>
      <c r="E69" s="74">
        <f>SUM(F69:G69)</f>
        <v>252</v>
      </c>
      <c r="F69" s="74"/>
      <c r="G69" s="100">
        <f>SUM(M69:R69)</f>
        <v>252</v>
      </c>
      <c r="H69" s="74"/>
      <c r="I69" s="74"/>
      <c r="J69" s="74">
        <f>M69+N69+O69+P69+Q69+R69</f>
        <v>252</v>
      </c>
      <c r="K69" s="74"/>
      <c r="L69" s="74">
        <v>12</v>
      </c>
      <c r="M69" s="77"/>
      <c r="N69" s="74"/>
      <c r="O69" s="74"/>
      <c r="P69" s="74">
        <v>72</v>
      </c>
      <c r="Q69" s="74">
        <v>180</v>
      </c>
      <c r="R69" s="74"/>
    </row>
    <row r="70" spans="1:18" ht="31.5">
      <c r="A70" s="61" t="s">
        <v>109</v>
      </c>
      <c r="B70" s="62" t="s">
        <v>156</v>
      </c>
      <c r="C70" s="62"/>
      <c r="D70" s="121" t="s">
        <v>206</v>
      </c>
      <c r="E70" s="61">
        <f>E71+E72+E73</f>
        <v>240</v>
      </c>
      <c r="F70" s="61">
        <f>F71+F72+F73</f>
        <v>10</v>
      </c>
      <c r="G70" s="61">
        <f>G71+G72+G73</f>
        <v>230</v>
      </c>
      <c r="H70" s="61">
        <f aca="true" t="shared" si="9" ref="H70:R70">H71+H72+H73</f>
        <v>55</v>
      </c>
      <c r="I70" s="61">
        <f t="shared" si="9"/>
        <v>170</v>
      </c>
      <c r="J70" s="61">
        <f t="shared" si="9"/>
        <v>144</v>
      </c>
      <c r="K70" s="61">
        <f t="shared" si="9"/>
        <v>5</v>
      </c>
      <c r="L70" s="61">
        <f t="shared" si="9"/>
        <v>24</v>
      </c>
      <c r="M70" s="61">
        <f t="shared" si="9"/>
        <v>0</v>
      </c>
      <c r="N70" s="61">
        <f t="shared" si="9"/>
        <v>0</v>
      </c>
      <c r="O70" s="61">
        <f t="shared" si="9"/>
        <v>0</v>
      </c>
      <c r="P70" s="61">
        <f t="shared" si="9"/>
        <v>0</v>
      </c>
      <c r="Q70" s="61">
        <f t="shared" si="9"/>
        <v>240</v>
      </c>
      <c r="R70" s="61">
        <f t="shared" si="9"/>
        <v>0</v>
      </c>
    </row>
    <row r="71" spans="1:18" ht="33.75" customHeight="1">
      <c r="A71" s="14" t="s">
        <v>112</v>
      </c>
      <c r="B71" s="79" t="s">
        <v>156</v>
      </c>
      <c r="C71" s="24" t="s">
        <v>181</v>
      </c>
      <c r="D71" s="32" t="s">
        <v>214</v>
      </c>
      <c r="E71" s="14">
        <f>SUM(F71:G71)</f>
        <v>96</v>
      </c>
      <c r="F71" s="14">
        <v>10</v>
      </c>
      <c r="G71" s="14">
        <f>SUM(M71:R71)-F71</f>
        <v>86</v>
      </c>
      <c r="H71" s="14">
        <f>G71-I71-K71</f>
        <v>55</v>
      </c>
      <c r="I71" s="14">
        <v>26</v>
      </c>
      <c r="J71" s="14"/>
      <c r="K71" s="14">
        <v>5</v>
      </c>
      <c r="L71" s="14">
        <v>12</v>
      </c>
      <c r="M71" s="14"/>
      <c r="N71" s="14"/>
      <c r="O71" s="14"/>
      <c r="P71" s="14"/>
      <c r="Q71" s="14">
        <v>96</v>
      </c>
      <c r="R71" s="14"/>
    </row>
    <row r="72" spans="1:18" ht="19.5" customHeight="1">
      <c r="A72" s="70" t="s">
        <v>114</v>
      </c>
      <c r="B72" s="72" t="s">
        <v>19</v>
      </c>
      <c r="C72" s="69" t="s">
        <v>138</v>
      </c>
      <c r="D72" s="69" t="s">
        <v>203</v>
      </c>
      <c r="E72" s="99">
        <f>SUM(F72:G72)</f>
        <v>72</v>
      </c>
      <c r="F72" s="70"/>
      <c r="G72" s="99">
        <f>SUM(M72:R72)</f>
        <v>72</v>
      </c>
      <c r="H72" s="70"/>
      <c r="I72" s="70">
        <f>M72+N72+O72+P72+Q72+R72</f>
        <v>72</v>
      </c>
      <c r="J72" s="70">
        <f>M72+N72+O72+P72+Q72+R72</f>
        <v>72</v>
      </c>
      <c r="K72" s="70"/>
      <c r="L72" s="70"/>
      <c r="M72" s="70"/>
      <c r="N72" s="70"/>
      <c r="O72" s="70"/>
      <c r="P72" s="73"/>
      <c r="Q72" s="70">
        <v>72</v>
      </c>
      <c r="R72" s="70"/>
    </row>
    <row r="73" spans="1:18" ht="19.5" customHeight="1">
      <c r="A73" s="74" t="s">
        <v>115</v>
      </c>
      <c r="B73" s="75" t="s">
        <v>20</v>
      </c>
      <c r="C73" s="76" t="s">
        <v>138</v>
      </c>
      <c r="D73" s="76" t="s">
        <v>203</v>
      </c>
      <c r="E73" s="100">
        <f>SUM(F73:G73)</f>
        <v>72</v>
      </c>
      <c r="F73" s="74"/>
      <c r="G73" s="100">
        <f>SUM(M73:R73)</f>
        <v>72</v>
      </c>
      <c r="H73" s="74"/>
      <c r="I73" s="74">
        <f>M73+N73+O73+P73+Q73+R73</f>
        <v>72</v>
      </c>
      <c r="J73" s="74">
        <f>M73+N73+O73+P73+Q73+R73</f>
        <v>72</v>
      </c>
      <c r="K73" s="74"/>
      <c r="L73" s="74">
        <v>12</v>
      </c>
      <c r="M73" s="74"/>
      <c r="N73" s="74"/>
      <c r="O73" s="74"/>
      <c r="P73" s="78"/>
      <c r="Q73" s="74">
        <v>72</v>
      </c>
      <c r="R73" s="74"/>
    </row>
    <row r="74" spans="1:18" ht="51.75" customHeight="1">
      <c r="A74" s="61" t="s">
        <v>157</v>
      </c>
      <c r="B74" s="62" t="s">
        <v>160</v>
      </c>
      <c r="C74" s="62"/>
      <c r="D74" s="121" t="s">
        <v>206</v>
      </c>
      <c r="E74" s="87">
        <f>E75+E76+E77</f>
        <v>672</v>
      </c>
      <c r="F74" s="87">
        <f>F75+F76+F77</f>
        <v>10</v>
      </c>
      <c r="G74" s="87">
        <f>G75+G76+G77</f>
        <v>662</v>
      </c>
      <c r="H74" s="87">
        <f aca="true" t="shared" si="10" ref="H74:R74">H75+H76+H77</f>
        <v>57</v>
      </c>
      <c r="I74" s="87">
        <f t="shared" si="10"/>
        <v>600</v>
      </c>
      <c r="J74" s="87">
        <f t="shared" si="10"/>
        <v>576</v>
      </c>
      <c r="K74" s="87">
        <f t="shared" si="10"/>
        <v>5</v>
      </c>
      <c r="L74" s="87">
        <f t="shared" si="10"/>
        <v>36</v>
      </c>
      <c r="M74" s="87">
        <f t="shared" si="10"/>
        <v>0</v>
      </c>
      <c r="N74" s="87">
        <f t="shared" si="10"/>
        <v>0</v>
      </c>
      <c r="O74" s="87">
        <f t="shared" si="10"/>
        <v>0</v>
      </c>
      <c r="P74" s="87">
        <f t="shared" si="10"/>
        <v>0</v>
      </c>
      <c r="Q74" s="87">
        <f t="shared" si="10"/>
        <v>168</v>
      </c>
      <c r="R74" s="87">
        <f t="shared" si="10"/>
        <v>504</v>
      </c>
    </row>
    <row r="75" spans="1:18" ht="35.25" customHeight="1">
      <c r="A75" s="14" t="s">
        <v>158</v>
      </c>
      <c r="B75" s="79" t="s">
        <v>160</v>
      </c>
      <c r="C75" s="24" t="s">
        <v>181</v>
      </c>
      <c r="D75" s="32" t="s">
        <v>214</v>
      </c>
      <c r="E75" s="14">
        <f>SUM(F75:G75)</f>
        <v>96</v>
      </c>
      <c r="F75" s="14">
        <v>10</v>
      </c>
      <c r="G75" s="14">
        <f>SUM(M75:R75)-F75</f>
        <v>86</v>
      </c>
      <c r="H75" s="14">
        <f>G75-I75-K75</f>
        <v>57</v>
      </c>
      <c r="I75" s="14">
        <v>24</v>
      </c>
      <c r="J75" s="14"/>
      <c r="K75" s="14">
        <v>5</v>
      </c>
      <c r="L75" s="14">
        <v>12</v>
      </c>
      <c r="M75" s="14"/>
      <c r="N75" s="14"/>
      <c r="O75" s="14"/>
      <c r="P75" s="68"/>
      <c r="Q75" s="14">
        <v>96</v>
      </c>
      <c r="R75" s="14"/>
    </row>
    <row r="76" spans="1:18" ht="19.5" customHeight="1">
      <c r="A76" s="70" t="s">
        <v>165</v>
      </c>
      <c r="B76" s="72" t="s">
        <v>19</v>
      </c>
      <c r="C76" s="69" t="s">
        <v>138</v>
      </c>
      <c r="D76" s="69" t="s">
        <v>203</v>
      </c>
      <c r="E76" s="70">
        <f>SUM(F76:G76)</f>
        <v>72</v>
      </c>
      <c r="F76" s="70"/>
      <c r="G76" s="70">
        <f>SUM(M76:R76)</f>
        <v>72</v>
      </c>
      <c r="H76" s="70"/>
      <c r="I76" s="70">
        <f>M76+N76+O76+P76+Q76+R76</f>
        <v>72</v>
      </c>
      <c r="J76" s="70">
        <f>M76+N76+O76+P76+Q76+R76</f>
        <v>72</v>
      </c>
      <c r="K76" s="70"/>
      <c r="L76" s="70"/>
      <c r="M76" s="70"/>
      <c r="N76" s="70"/>
      <c r="O76" s="70"/>
      <c r="P76" s="70"/>
      <c r="Q76" s="70">
        <v>72</v>
      </c>
      <c r="R76" s="70"/>
    </row>
    <row r="77" spans="1:18" ht="19.5" customHeight="1">
      <c r="A77" s="74" t="s">
        <v>166</v>
      </c>
      <c r="B77" s="75" t="s">
        <v>20</v>
      </c>
      <c r="C77" s="76" t="s">
        <v>147</v>
      </c>
      <c r="D77" s="76" t="s">
        <v>213</v>
      </c>
      <c r="E77" s="74">
        <f>SUM(F77:G77)</f>
        <v>504</v>
      </c>
      <c r="F77" s="74"/>
      <c r="G77" s="74">
        <f>SUM(M77:R77)</f>
        <v>504</v>
      </c>
      <c r="H77" s="74"/>
      <c r="I77" s="74">
        <f>M77+N77+O77+P77+Q77+R77</f>
        <v>504</v>
      </c>
      <c r="J77" s="74">
        <f>M77+N77+O77+P77+Q77+R77</f>
        <v>504</v>
      </c>
      <c r="K77" s="74"/>
      <c r="L77" s="74">
        <v>24</v>
      </c>
      <c r="M77" s="77"/>
      <c r="N77" s="74"/>
      <c r="O77" s="74"/>
      <c r="P77" s="74"/>
      <c r="Q77" s="74"/>
      <c r="R77" s="74">
        <v>504</v>
      </c>
    </row>
    <row r="78" spans="1:18" ht="19.5" customHeight="1">
      <c r="A78" s="102"/>
      <c r="B78" s="103" t="s">
        <v>21</v>
      </c>
      <c r="C78" s="103"/>
      <c r="D78" s="104"/>
      <c r="E78" s="105">
        <f>SUM(F78:G78)</f>
        <v>180</v>
      </c>
      <c r="F78" s="102"/>
      <c r="G78" s="105">
        <f>SUM(M78:R78)</f>
        <v>180</v>
      </c>
      <c r="H78" s="102"/>
      <c r="I78" s="102"/>
      <c r="J78" s="102"/>
      <c r="K78" s="102"/>
      <c r="L78" s="102"/>
      <c r="M78" s="106"/>
      <c r="N78" s="102"/>
      <c r="O78" s="102"/>
      <c r="P78" s="102">
        <v>108</v>
      </c>
      <c r="Q78" s="102">
        <v>36</v>
      </c>
      <c r="R78" s="102">
        <v>36</v>
      </c>
    </row>
    <row r="79" spans="1:18" ht="31.5">
      <c r="A79" s="111" t="s">
        <v>119</v>
      </c>
      <c r="B79" s="112" t="s">
        <v>207</v>
      </c>
      <c r="C79" s="112"/>
      <c r="D79" s="113"/>
      <c r="E79" s="114">
        <f>SUM(F79:G79)</f>
        <v>72</v>
      </c>
      <c r="F79" s="115"/>
      <c r="G79" s="114">
        <f>SUM(M79:R79)</f>
        <v>72</v>
      </c>
      <c r="H79" s="116"/>
      <c r="I79" s="117"/>
      <c r="J79" s="117"/>
      <c r="K79" s="117"/>
      <c r="L79" s="117"/>
      <c r="M79" s="118"/>
      <c r="N79" s="119"/>
      <c r="O79" s="119"/>
      <c r="P79" s="116"/>
      <c r="Q79" s="116"/>
      <c r="R79" s="120">
        <v>72</v>
      </c>
    </row>
    <row r="80" spans="1:18" ht="15.75">
      <c r="A80" s="101"/>
      <c r="B80" s="129" t="s">
        <v>117</v>
      </c>
      <c r="C80" s="296" t="s">
        <v>218</v>
      </c>
      <c r="D80" s="297"/>
      <c r="E80" s="130">
        <f>E36+E56+E65+E78+E79</f>
        <v>4428</v>
      </c>
      <c r="F80" s="130">
        <f aca="true" t="shared" si="11" ref="F80:L80">F36+F56+F65</f>
        <v>74</v>
      </c>
      <c r="G80" s="130">
        <f t="shared" si="11"/>
        <v>4102</v>
      </c>
      <c r="H80" s="130">
        <f t="shared" si="11"/>
        <v>1409</v>
      </c>
      <c r="I80" s="130">
        <f t="shared" si="11"/>
        <v>2057</v>
      </c>
      <c r="J80" s="130">
        <f t="shared" si="11"/>
        <v>1296</v>
      </c>
      <c r="K80" s="130">
        <f t="shared" si="11"/>
        <v>60</v>
      </c>
      <c r="L80" s="130">
        <f t="shared" si="11"/>
        <v>180</v>
      </c>
      <c r="M80" s="130">
        <f aca="true" t="shared" si="12" ref="M80:R80">M36+M56+M65+M78+M79</f>
        <v>612</v>
      </c>
      <c r="N80" s="130">
        <f t="shared" si="12"/>
        <v>864</v>
      </c>
      <c r="O80" s="130">
        <f t="shared" si="12"/>
        <v>612</v>
      </c>
      <c r="P80" s="130">
        <f t="shared" si="12"/>
        <v>864</v>
      </c>
      <c r="Q80" s="130">
        <f t="shared" si="12"/>
        <v>864</v>
      </c>
      <c r="R80" s="130">
        <f t="shared" si="12"/>
        <v>612</v>
      </c>
    </row>
    <row r="81" spans="1:18" ht="15.75">
      <c r="A81" s="101"/>
      <c r="B81" s="142" t="s">
        <v>208</v>
      </c>
      <c r="C81" s="122"/>
      <c r="D81" s="122"/>
      <c r="E81" s="123"/>
      <c r="F81" s="123"/>
      <c r="G81" s="123"/>
      <c r="H81" s="123"/>
      <c r="I81" s="123"/>
      <c r="J81" s="123"/>
      <c r="K81" s="123"/>
      <c r="L81" s="123"/>
      <c r="M81" s="97">
        <v>34</v>
      </c>
      <c r="N81" s="97">
        <v>48</v>
      </c>
      <c r="O81" s="97">
        <v>46</v>
      </c>
      <c r="P81" s="97">
        <v>44</v>
      </c>
      <c r="Q81" s="124"/>
      <c r="R81" s="125"/>
    </row>
    <row r="82" spans="1:18" ht="15.75">
      <c r="A82" s="101"/>
      <c r="B82" s="142" t="s">
        <v>209</v>
      </c>
      <c r="C82" s="122"/>
      <c r="D82" s="122"/>
      <c r="E82" s="123"/>
      <c r="F82" s="123"/>
      <c r="G82" s="123"/>
      <c r="H82" s="123"/>
      <c r="I82" s="123"/>
      <c r="J82" s="123"/>
      <c r="K82" s="123"/>
      <c r="L82" s="123"/>
      <c r="M82" s="97">
        <v>6</v>
      </c>
      <c r="N82" s="97">
        <v>24</v>
      </c>
      <c r="O82" s="97">
        <v>6</v>
      </c>
      <c r="P82" s="97">
        <v>44</v>
      </c>
      <c r="Q82" s="124"/>
      <c r="R82" s="125"/>
    </row>
    <row r="83" spans="1:18" ht="15.75">
      <c r="A83" s="101"/>
      <c r="B83" s="142" t="s">
        <v>210</v>
      </c>
      <c r="C83" s="122"/>
      <c r="D83" s="122"/>
      <c r="E83" s="123"/>
      <c r="F83" s="123"/>
      <c r="G83" s="123"/>
      <c r="H83" s="123"/>
      <c r="I83" s="123"/>
      <c r="J83" s="123"/>
      <c r="K83" s="123"/>
      <c r="L83" s="123"/>
      <c r="M83" s="126"/>
      <c r="N83" s="124"/>
      <c r="O83" s="124"/>
      <c r="P83" s="124"/>
      <c r="Q83" s="143">
        <v>32</v>
      </c>
      <c r="R83" s="125"/>
    </row>
    <row r="84" spans="1:18" ht="15.75">
      <c r="A84" s="101"/>
      <c r="B84" s="142" t="s">
        <v>211</v>
      </c>
      <c r="C84" s="122"/>
      <c r="D84" s="122"/>
      <c r="E84" s="123"/>
      <c r="F84" s="123"/>
      <c r="G84" s="123"/>
      <c r="H84" s="123"/>
      <c r="I84" s="123"/>
      <c r="J84" s="123"/>
      <c r="K84" s="123"/>
      <c r="L84" s="123"/>
      <c r="M84" s="126"/>
      <c r="N84" s="124"/>
      <c r="O84" s="124"/>
      <c r="P84" s="124"/>
      <c r="Q84" s="143">
        <v>40</v>
      </c>
      <c r="R84" s="125"/>
    </row>
    <row r="85" spans="1:18" ht="15.75">
      <c r="A85" s="101"/>
      <c r="B85" s="127" t="s">
        <v>224</v>
      </c>
      <c r="C85" s="128"/>
      <c r="D85" s="128"/>
      <c r="E85" s="145">
        <f>M85+N85+O85+P85+Q85+R85</f>
        <v>324</v>
      </c>
      <c r="F85" s="123"/>
      <c r="G85" s="123"/>
      <c r="H85" s="123"/>
      <c r="I85" s="123"/>
      <c r="J85" s="123"/>
      <c r="K85" s="123"/>
      <c r="L85" s="123"/>
      <c r="M85" s="144">
        <f aca="true" t="shared" si="13" ref="M85:R85">M81+M82+M83+M84</f>
        <v>40</v>
      </c>
      <c r="N85" s="144">
        <f t="shared" si="13"/>
        <v>72</v>
      </c>
      <c r="O85" s="144">
        <f t="shared" si="13"/>
        <v>52</v>
      </c>
      <c r="P85" s="144">
        <f t="shared" si="13"/>
        <v>88</v>
      </c>
      <c r="Q85" s="144">
        <f t="shared" si="13"/>
        <v>72</v>
      </c>
      <c r="R85" s="144">
        <f t="shared" si="13"/>
        <v>0</v>
      </c>
    </row>
    <row r="86" spans="1:18" ht="15.75">
      <c r="A86" s="93"/>
      <c r="B86" s="131" t="s">
        <v>219</v>
      </c>
      <c r="C86" s="132"/>
      <c r="D86" s="133"/>
      <c r="E86" s="133">
        <v>4428</v>
      </c>
      <c r="F86" s="133"/>
      <c r="G86" s="133"/>
      <c r="H86" s="133"/>
      <c r="I86" s="133"/>
      <c r="J86" s="133"/>
      <c r="K86" s="133"/>
      <c r="L86" s="133"/>
      <c r="M86" s="134">
        <v>612</v>
      </c>
      <c r="N86" s="135">
        <v>864</v>
      </c>
      <c r="O86" s="135">
        <v>612</v>
      </c>
      <c r="P86" s="135">
        <v>864</v>
      </c>
      <c r="Q86" s="135">
        <v>864</v>
      </c>
      <c r="R86" s="135">
        <v>612</v>
      </c>
    </row>
    <row r="87" spans="1:18" ht="15.75" customHeight="1">
      <c r="A87" s="255" t="s">
        <v>137</v>
      </c>
      <c r="B87" s="256"/>
      <c r="C87" s="298"/>
      <c r="D87" s="298"/>
      <c r="E87" s="298"/>
      <c r="F87" s="298"/>
      <c r="G87" s="302" t="s">
        <v>122</v>
      </c>
      <c r="H87" s="303"/>
      <c r="I87" s="107">
        <f>M87+N87+O87+P87+Q87+R87</f>
        <v>2880</v>
      </c>
      <c r="J87" s="107"/>
      <c r="K87" s="107"/>
      <c r="L87" s="107"/>
      <c r="M87" s="80">
        <f aca="true" t="shared" si="14" ref="M87:R87">M37+M38+M39+M41+M42+M43+M44+M45+M46+M47+M48+M49+M50+M51+M52+M53+M54+M57+M58+M59+M60+M61+M62+M63+M64+M67+M71+M75</f>
        <v>540</v>
      </c>
      <c r="N87" s="80">
        <f t="shared" si="14"/>
        <v>756</v>
      </c>
      <c r="O87" s="80">
        <f t="shared" si="14"/>
        <v>540</v>
      </c>
      <c r="P87" s="80">
        <f t="shared" si="14"/>
        <v>612</v>
      </c>
      <c r="Q87" s="80">
        <f t="shared" si="14"/>
        <v>432</v>
      </c>
      <c r="R87" s="80">
        <f t="shared" si="14"/>
        <v>0</v>
      </c>
    </row>
    <row r="88" spans="1:18" ht="16.5" customHeight="1">
      <c r="A88" s="299"/>
      <c r="B88" s="298"/>
      <c r="C88" s="298"/>
      <c r="D88" s="298"/>
      <c r="E88" s="298"/>
      <c r="F88" s="298"/>
      <c r="G88" s="302" t="s">
        <v>123</v>
      </c>
      <c r="H88" s="303"/>
      <c r="I88" s="108">
        <f aca="true" t="shared" si="15" ref="I88:I93">M88+N88+O88+P88+Q88+R88</f>
        <v>468</v>
      </c>
      <c r="J88" s="107"/>
      <c r="K88" s="107"/>
      <c r="L88" s="107"/>
      <c r="M88" s="80">
        <f aca="true" t="shared" si="16" ref="M88:R89">M68+M72+M76</f>
        <v>72</v>
      </c>
      <c r="N88" s="80">
        <f t="shared" si="16"/>
        <v>108</v>
      </c>
      <c r="O88" s="80">
        <f t="shared" si="16"/>
        <v>72</v>
      </c>
      <c r="P88" s="80">
        <f t="shared" si="16"/>
        <v>72</v>
      </c>
      <c r="Q88" s="80">
        <f t="shared" si="16"/>
        <v>144</v>
      </c>
      <c r="R88" s="80">
        <f t="shared" si="16"/>
        <v>0</v>
      </c>
    </row>
    <row r="89" spans="1:18" ht="15.75" customHeight="1">
      <c r="A89" s="299"/>
      <c r="B89" s="298"/>
      <c r="C89" s="298"/>
      <c r="D89" s="298"/>
      <c r="E89" s="298"/>
      <c r="F89" s="298"/>
      <c r="G89" s="302" t="s">
        <v>124</v>
      </c>
      <c r="H89" s="303"/>
      <c r="I89" s="108">
        <f t="shared" si="15"/>
        <v>828</v>
      </c>
      <c r="J89" s="107"/>
      <c r="K89" s="107"/>
      <c r="L89" s="107"/>
      <c r="M89" s="80">
        <f t="shared" si="16"/>
        <v>0</v>
      </c>
      <c r="N89" s="80">
        <f t="shared" si="16"/>
        <v>0</v>
      </c>
      <c r="O89" s="80">
        <f t="shared" si="16"/>
        <v>0</v>
      </c>
      <c r="P89" s="80">
        <f t="shared" si="16"/>
        <v>72</v>
      </c>
      <c r="Q89" s="80">
        <f t="shared" si="16"/>
        <v>252</v>
      </c>
      <c r="R89" s="80">
        <f t="shared" si="16"/>
        <v>504</v>
      </c>
    </row>
    <row r="90" spans="1:18" ht="23.25" customHeight="1">
      <c r="A90" s="299"/>
      <c r="B90" s="298"/>
      <c r="C90" s="298"/>
      <c r="D90" s="298"/>
      <c r="E90" s="298"/>
      <c r="F90" s="298"/>
      <c r="G90" s="304" t="s">
        <v>155</v>
      </c>
      <c r="H90" s="305"/>
      <c r="I90" s="108">
        <f t="shared" si="15"/>
        <v>180</v>
      </c>
      <c r="J90" s="108"/>
      <c r="K90" s="108"/>
      <c r="L90" s="108"/>
      <c r="M90" s="108">
        <f aca="true" t="shared" si="17" ref="M90:R91">M78</f>
        <v>0</v>
      </c>
      <c r="N90" s="108">
        <f t="shared" si="17"/>
        <v>0</v>
      </c>
      <c r="O90" s="108">
        <f t="shared" si="17"/>
        <v>0</v>
      </c>
      <c r="P90" s="108">
        <f t="shared" si="17"/>
        <v>108</v>
      </c>
      <c r="Q90" s="108">
        <f t="shared" si="17"/>
        <v>36</v>
      </c>
      <c r="R90" s="108">
        <f t="shared" si="17"/>
        <v>36</v>
      </c>
    </row>
    <row r="91" spans="1:18" ht="15.75">
      <c r="A91" s="299"/>
      <c r="B91" s="298"/>
      <c r="C91" s="298"/>
      <c r="D91" s="298"/>
      <c r="E91" s="298"/>
      <c r="F91" s="298"/>
      <c r="G91" s="306" t="s">
        <v>162</v>
      </c>
      <c r="H91" s="307"/>
      <c r="I91" s="108">
        <f t="shared" si="15"/>
        <v>72</v>
      </c>
      <c r="J91" s="107"/>
      <c r="K91" s="107"/>
      <c r="L91" s="107"/>
      <c r="M91" s="80">
        <f t="shared" si="17"/>
        <v>0</v>
      </c>
      <c r="N91" s="80">
        <f t="shared" si="17"/>
        <v>0</v>
      </c>
      <c r="O91" s="80">
        <f t="shared" si="17"/>
        <v>0</v>
      </c>
      <c r="P91" s="80">
        <f t="shared" si="17"/>
        <v>0</v>
      </c>
      <c r="Q91" s="80">
        <f t="shared" si="17"/>
        <v>0</v>
      </c>
      <c r="R91" s="80">
        <f t="shared" si="17"/>
        <v>72</v>
      </c>
    </row>
    <row r="92" spans="1:18" ht="15.75">
      <c r="A92" s="299"/>
      <c r="B92" s="298"/>
      <c r="C92" s="298"/>
      <c r="D92" s="298"/>
      <c r="E92" s="298"/>
      <c r="F92" s="298"/>
      <c r="G92" s="290" t="s">
        <v>125</v>
      </c>
      <c r="H92" s="291"/>
      <c r="I92" s="108">
        <f t="shared" si="15"/>
        <v>9</v>
      </c>
      <c r="J92" s="107"/>
      <c r="K92" s="107"/>
      <c r="L92" s="107"/>
      <c r="M92" s="80">
        <v>0</v>
      </c>
      <c r="N92" s="80">
        <v>0</v>
      </c>
      <c r="O92" s="80">
        <v>0</v>
      </c>
      <c r="P92" s="80">
        <v>4</v>
      </c>
      <c r="Q92" s="80">
        <v>4</v>
      </c>
      <c r="R92" s="109">
        <v>1</v>
      </c>
    </row>
    <row r="93" spans="1:18" ht="15.75">
      <c r="A93" s="299"/>
      <c r="B93" s="298"/>
      <c r="C93" s="298"/>
      <c r="D93" s="298"/>
      <c r="E93" s="298"/>
      <c r="F93" s="298"/>
      <c r="G93" s="290" t="s">
        <v>126</v>
      </c>
      <c r="H93" s="291"/>
      <c r="I93" s="108">
        <f t="shared" si="15"/>
        <v>24</v>
      </c>
      <c r="J93" s="107"/>
      <c r="K93" s="107"/>
      <c r="L93" s="107"/>
      <c r="M93" s="80">
        <v>3</v>
      </c>
      <c r="N93" s="80">
        <v>1</v>
      </c>
      <c r="O93" s="80">
        <v>2</v>
      </c>
      <c r="P93" s="80">
        <v>8</v>
      </c>
      <c r="Q93" s="80">
        <v>9</v>
      </c>
      <c r="R93" s="109">
        <v>1</v>
      </c>
    </row>
    <row r="94" spans="1:18" ht="15.75">
      <c r="A94" s="300"/>
      <c r="B94" s="301"/>
      <c r="C94" s="301"/>
      <c r="D94" s="301"/>
      <c r="E94" s="301"/>
      <c r="F94" s="301"/>
      <c r="G94" s="290" t="s">
        <v>163</v>
      </c>
      <c r="H94" s="291"/>
      <c r="I94" s="108"/>
      <c r="J94" s="107"/>
      <c r="K94" s="107"/>
      <c r="L94" s="107"/>
      <c r="M94" s="80" t="s">
        <v>168</v>
      </c>
      <c r="N94" s="80" t="s">
        <v>168</v>
      </c>
      <c r="O94" s="80" t="s">
        <v>107</v>
      </c>
      <c r="P94" s="80" t="s">
        <v>168</v>
      </c>
      <c r="Q94" s="80" t="s">
        <v>107</v>
      </c>
      <c r="R94" s="109">
        <f>SUM(M94:Q94)</f>
        <v>0</v>
      </c>
    </row>
    <row r="95" spans="1:18" ht="15.75">
      <c r="A95" s="110"/>
      <c r="B95" s="110"/>
      <c r="C95" s="110"/>
      <c r="D95" s="110"/>
      <c r="E95" s="110"/>
      <c r="F95" s="110"/>
      <c r="G95" s="290" t="s">
        <v>161</v>
      </c>
      <c r="H95" s="291"/>
      <c r="I95" s="108">
        <f>M95+N95+O95+P95+Q95+R95</f>
        <v>74</v>
      </c>
      <c r="J95" s="107"/>
      <c r="K95" s="107"/>
      <c r="L95" s="107"/>
      <c r="M95" s="80">
        <v>4</v>
      </c>
      <c r="N95" s="80">
        <v>12</v>
      </c>
      <c r="O95" s="80">
        <v>6</v>
      </c>
      <c r="P95" s="80">
        <v>16</v>
      </c>
      <c r="Q95" s="80">
        <v>36</v>
      </c>
      <c r="R95" s="109">
        <v>0</v>
      </c>
    </row>
  </sheetData>
  <sheetProtection/>
  <mergeCells count="69">
    <mergeCell ref="G94:H94"/>
    <mergeCell ref="G95:H95"/>
    <mergeCell ref="C65:D65"/>
    <mergeCell ref="C80:D80"/>
    <mergeCell ref="A87:F94"/>
    <mergeCell ref="G87:H87"/>
    <mergeCell ref="G88:H88"/>
    <mergeCell ref="G89:H89"/>
    <mergeCell ref="G90:H90"/>
    <mergeCell ref="G91:H91"/>
    <mergeCell ref="G92:H92"/>
    <mergeCell ref="G93:H93"/>
    <mergeCell ref="C36:D36"/>
    <mergeCell ref="C43:C44"/>
    <mergeCell ref="D43:D44"/>
    <mergeCell ref="C47:C48"/>
    <mergeCell ref="D47:D48"/>
    <mergeCell ref="C56:D56"/>
    <mergeCell ref="O31:P31"/>
    <mergeCell ref="Q31:R31"/>
    <mergeCell ref="C32:C34"/>
    <mergeCell ref="D32:D34"/>
    <mergeCell ref="H32:H34"/>
    <mergeCell ref="I32:I34"/>
    <mergeCell ref="M33:N33"/>
    <mergeCell ref="O33:P33"/>
    <mergeCell ref="Q33:R33"/>
    <mergeCell ref="G30:L30"/>
    <mergeCell ref="M30:N30"/>
    <mergeCell ref="O30:P30"/>
    <mergeCell ref="Q30:R30"/>
    <mergeCell ref="G31:G34"/>
    <mergeCell ref="H31:I31"/>
    <mergeCell ref="J31:J34"/>
    <mergeCell ref="K31:K34"/>
    <mergeCell ref="L31:L34"/>
    <mergeCell ref="M31:N31"/>
    <mergeCell ref="E27:F27"/>
    <mergeCell ref="H27:I27"/>
    <mergeCell ref="J27:N27"/>
    <mergeCell ref="O27:P27"/>
    <mergeCell ref="A29:A34"/>
    <mergeCell ref="B29:B34"/>
    <mergeCell ref="C29:D31"/>
    <mergeCell ref="M29:R29"/>
    <mergeCell ref="E30:E34"/>
    <mergeCell ref="F30:F34"/>
    <mergeCell ref="E25:F25"/>
    <mergeCell ref="H25:I25"/>
    <mergeCell ref="J25:N25"/>
    <mergeCell ref="O25:P25"/>
    <mergeCell ref="E26:F26"/>
    <mergeCell ref="H26:I26"/>
    <mergeCell ref="J26:N26"/>
    <mergeCell ref="O26:P26"/>
    <mergeCell ref="E23:F23"/>
    <mergeCell ref="H23:I23"/>
    <mergeCell ref="J23:N23"/>
    <mergeCell ref="O23:P23"/>
    <mergeCell ref="E24:F24"/>
    <mergeCell ref="H24:I24"/>
    <mergeCell ref="J24:N24"/>
    <mergeCell ref="O24:P24"/>
    <mergeCell ref="A8:R8"/>
    <mergeCell ref="A9:R9"/>
    <mergeCell ref="A10:R10"/>
    <mergeCell ref="A11:R11"/>
    <mergeCell ref="A12:R12"/>
    <mergeCell ref="D19:R1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2019-08-28T12:44:52Z</cp:lastPrinted>
  <dcterms:modified xsi:type="dcterms:W3CDTF">2019-08-28T12:48:01Z</dcterms:modified>
  <cp:category/>
  <cp:version/>
  <cp:contentType/>
  <cp:contentStatus/>
</cp:coreProperties>
</file>