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6" activeTab="0"/>
  </bookViews>
  <sheets>
    <sheet name="Сварщик" sheetId="1" r:id="rId1"/>
  </sheets>
  <definedNames>
    <definedName name="_xlnm.Print_Area" localSheetId="0">'Сварщик'!$A$1:$N$91</definedName>
  </definedNames>
  <calcPr fullCalcOnLoad="1"/>
</workbook>
</file>

<file path=xl/sharedStrings.xml><?xml version="1.0" encoding="utf-8"?>
<sst xmlns="http://schemas.openxmlformats.org/spreadsheetml/2006/main" count="208" uniqueCount="172">
  <si>
    <t>УЧЕБНЫЙ ПЛАН</t>
  </si>
  <si>
    <t>Форма обучения – очная</t>
  </si>
  <si>
    <t xml:space="preserve">на базе основного общего образования </t>
  </si>
  <si>
    <t>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</si>
  <si>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</si>
  <si>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</si>
  <si>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</si>
  <si>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практика(по профилю профессии)</t>
  </si>
  <si>
    <t>Промежуточная аттестация</t>
  </si>
  <si>
    <t>Государственная итоговая аттестация</t>
  </si>
  <si>
    <t>Каникулы</t>
  </si>
  <si>
    <t>Всего</t>
  </si>
  <si>
    <t>I</t>
  </si>
  <si>
    <t>II</t>
  </si>
  <si>
    <t>III</t>
  </si>
  <si>
    <t>ВСЕГО</t>
  </si>
  <si>
    <t>Индекс</t>
  </si>
  <si>
    <t>Наименование циклов, дисциплин, профессиональных модулей, МДК, практик</t>
  </si>
  <si>
    <t>Формы промежуточных аттестаций</t>
  </si>
  <si>
    <t>Учебная нагрузка обучающихся (час.)</t>
  </si>
  <si>
    <t>Распределение по курсам (количество часов в неделю)</t>
  </si>
  <si>
    <t>Максимальная</t>
  </si>
  <si>
    <t>Самостоятельная работа</t>
  </si>
  <si>
    <t>Обязательная аудитория</t>
  </si>
  <si>
    <t>1 курс</t>
  </si>
  <si>
    <t>2 курс</t>
  </si>
  <si>
    <t>3 курс</t>
  </si>
  <si>
    <t>Всего занятий</t>
  </si>
  <si>
    <t>в т.ч.</t>
  </si>
  <si>
    <t>Семестр</t>
  </si>
  <si>
    <t>Лекций, семинаров, уроков</t>
  </si>
  <si>
    <t>Лаб.и практ.занятия</t>
  </si>
  <si>
    <t>Кол-во недель</t>
  </si>
  <si>
    <t>Общеобразовательный цикл</t>
  </si>
  <si>
    <t>Иностранный язык</t>
  </si>
  <si>
    <t>История</t>
  </si>
  <si>
    <t>Химия</t>
  </si>
  <si>
    <t>Биология</t>
  </si>
  <si>
    <t>Физическая культура</t>
  </si>
  <si>
    <t>Физика</t>
  </si>
  <si>
    <t>ОП.00</t>
  </si>
  <si>
    <t>Общепрофессиональный цикл</t>
  </si>
  <si>
    <t>ОП.01</t>
  </si>
  <si>
    <t>Основы инженерной графики</t>
  </si>
  <si>
    <t>ОП.03</t>
  </si>
  <si>
    <t>Основы электротехники</t>
  </si>
  <si>
    <t>ОП.04</t>
  </si>
  <si>
    <t>Основы материаловедения</t>
  </si>
  <si>
    <t>ОП.05</t>
  </si>
  <si>
    <t>Допуски и технические измерения</t>
  </si>
  <si>
    <t>ОП.06</t>
  </si>
  <si>
    <t>Основы экономики</t>
  </si>
  <si>
    <t>ОП.07</t>
  </si>
  <si>
    <t>Безопасность жизнедеятельности</t>
  </si>
  <si>
    <t>П.00</t>
  </si>
  <si>
    <t>Профессиональный цикл</t>
  </si>
  <si>
    <t>ПМ.01</t>
  </si>
  <si>
    <t>МДК.01.01</t>
  </si>
  <si>
    <t>МДК.01.02</t>
  </si>
  <si>
    <t>УП.01</t>
  </si>
  <si>
    <t>ДЗ</t>
  </si>
  <si>
    <t>ПП.01</t>
  </si>
  <si>
    <t>Производственная практика</t>
  </si>
  <si>
    <t>ПМ.02</t>
  </si>
  <si>
    <t>МДК.02.01</t>
  </si>
  <si>
    <t>Технология производства сварных конструкций</t>
  </si>
  <si>
    <t>УП.02</t>
  </si>
  <si>
    <t>ПП.02</t>
  </si>
  <si>
    <t>ПМ.04</t>
  </si>
  <si>
    <t>МДК.04.01</t>
  </si>
  <si>
    <t>ФК.00</t>
  </si>
  <si>
    <t>Всего:</t>
  </si>
  <si>
    <t>ГИА.00</t>
  </si>
  <si>
    <t>дисциплин и МДК</t>
  </si>
  <si>
    <t>учебной практики</t>
  </si>
  <si>
    <t>производст.практика</t>
  </si>
  <si>
    <t>экзаменов</t>
  </si>
  <si>
    <t>дифф.зачетов</t>
  </si>
  <si>
    <t>государственного бюджетного профессионального образовательного учреждения</t>
  </si>
  <si>
    <t>«Златоустовский индустриальный колледж им.П.П.Аносова»</t>
  </si>
  <si>
    <t>Нормативный срок обучения – 2 года 10 месяцев</t>
  </si>
  <si>
    <t>Общеобразовательные учебные дисциплины (общие и по выбору) базовые</t>
  </si>
  <si>
    <t>Обществознание</t>
  </si>
  <si>
    <t>Экология</t>
  </si>
  <si>
    <t>Общеобразовательные дисциплины (общие и по выбору) профильные</t>
  </si>
  <si>
    <t>УДД.00</t>
  </si>
  <si>
    <t>Учебные дисциплины дополнительные</t>
  </si>
  <si>
    <t>УДД.01</t>
  </si>
  <si>
    <t>УДД.02</t>
  </si>
  <si>
    <t>Профиль получаемого профессионального образования при реализации программы среднего общего образования — технический</t>
  </si>
  <si>
    <t xml:space="preserve">Информатика </t>
  </si>
  <si>
    <t xml:space="preserve">Консультации 4 часа на 1 студента в год                                                                                                                                   Государственная итоговая аттестация                                                                                                                                              Выпускная квалификационная работа                                                                 </t>
  </si>
  <si>
    <t>-, -, -,ДЗ</t>
  </si>
  <si>
    <t>Э(к)</t>
  </si>
  <si>
    <t>-,-,-,-,-,ДЗ</t>
  </si>
  <si>
    <t>Технология</t>
  </si>
  <si>
    <t>Основы исследовательской деятельности</t>
  </si>
  <si>
    <t>УТВЕРЖДЕНО</t>
  </si>
  <si>
    <t>Приказом ГБПОУ «ЗлатИК им.П.П.Аносова»</t>
  </si>
  <si>
    <t>№_______«_____»____________ 20 __ г.</t>
  </si>
  <si>
    <t>-, -, -,Э</t>
  </si>
  <si>
    <t>З,З,ДЗ</t>
  </si>
  <si>
    <t>0з/1дз/2э</t>
  </si>
  <si>
    <t>по профессии среднего профессионального образования (программа подготовки квалифицированных рабочих, служащих)</t>
  </si>
  <si>
    <t>15.01.05 Сварщик (ручной и частично механизированной сварки (наплавки)</t>
  </si>
  <si>
    <t>сварщик частично механизированной сварки плавлением</t>
  </si>
  <si>
    <t>Основы технологии сварки и сварочное оборудование</t>
  </si>
  <si>
    <t>МДК.01.03</t>
  </si>
  <si>
    <t>Подготовительные и сборочные операции перед сваркой.</t>
  </si>
  <si>
    <t>МДК.01.04</t>
  </si>
  <si>
    <t>Контроль качества сварных соединений</t>
  </si>
  <si>
    <t>Ручная дуговая сварка (наплавка, резка) плавящимся покрытым электродом</t>
  </si>
  <si>
    <t>Техника и технология ручной дуговой сварки (наплавки, резки) покрытыми электродами</t>
  </si>
  <si>
    <t>Частично механизированная сварка (наплавка) плавлением</t>
  </si>
  <si>
    <t>Техника и технология частично механизированной сварки (наплавки) плавлением в защитном газе</t>
  </si>
  <si>
    <t>Основы предпринимательства и трудоустройства на работу</t>
  </si>
  <si>
    <t>-, ДЗ,-,-,-,-</t>
  </si>
  <si>
    <t>-, -, -,-,ДЗ,-</t>
  </si>
  <si>
    <t>-,ДЗ</t>
  </si>
  <si>
    <t>-,-,-,Э</t>
  </si>
  <si>
    <t>-,-,-,-,ДЗ</t>
  </si>
  <si>
    <t>-,-,-,ДЗ</t>
  </si>
  <si>
    <t>0з/7дз/0э</t>
  </si>
  <si>
    <t>зачетов(ф-ра)</t>
  </si>
  <si>
    <t>зач</t>
  </si>
  <si>
    <t>дз</t>
  </si>
  <si>
    <t>сварщик ручной дуговой сварки плавящемся покрытым электродом</t>
  </si>
  <si>
    <t>Астрономия</t>
  </si>
  <si>
    <t>0з/11дз/3э</t>
  </si>
  <si>
    <t>География</t>
  </si>
  <si>
    <t>0з/8дз/1э</t>
  </si>
  <si>
    <t>0з/2дз/0э</t>
  </si>
  <si>
    <t>образовательной программы среднего профессионального образования</t>
  </si>
  <si>
    <t>Квалификации:</t>
  </si>
  <si>
    <t>Литература</t>
  </si>
  <si>
    <t>17(16+1)</t>
  </si>
  <si>
    <t>24(21+3)</t>
  </si>
  <si>
    <t>0з/28дз/7э</t>
  </si>
  <si>
    <t>0з/10дз/4э</t>
  </si>
  <si>
    <t xml:space="preserve">Русский язык </t>
  </si>
  <si>
    <t>-, -,ДЗ</t>
  </si>
  <si>
    <t>-,-,ДЗ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</si>
  <si>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</si>
  <si>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</si>
  <si>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</si>
  <si>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</si>
  <si>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</si>
  <si>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</si>
  <si>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</si>
  <si>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</si>
  <si>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</si>
  <si>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</si>
  <si>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</si>
  <si>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</si>
  <si>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ОДБ.12</t>
  </si>
  <si>
    <t>ОДП.00</t>
  </si>
  <si>
    <t>ОДП.01</t>
  </si>
  <si>
    <t>ОДП.02</t>
  </si>
  <si>
    <t>ОДП.03</t>
  </si>
  <si>
    <t>О.00</t>
  </si>
  <si>
    <t>-,-,-,З,ДЗ</t>
  </si>
  <si>
    <t>ОП.02</t>
  </si>
  <si>
    <t>Основы безопасности жизнедеятельности</t>
  </si>
  <si>
    <t>Подготовительно-сварочные работы и контроль качества сварных швов после сварки</t>
  </si>
  <si>
    <t>Математика</t>
  </si>
  <si>
    <t>-, -,Э</t>
  </si>
  <si>
    <t>3 недели</t>
  </si>
  <si>
    <t>17(8+9)</t>
  </si>
  <si>
    <t>24(20+1+3)</t>
  </si>
  <si>
    <t>УП.04</t>
  </si>
  <si>
    <t>ПП.04</t>
  </si>
  <si>
    <t>21( 13+6+2)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</si>
</sst>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0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NumberFormat="1" applyFont="1" applyFill="1" applyBorder="1" applyAlignment="1">
      <alignment horizontal="right" vertical="center" wrapText="1"/>
    </xf>
    <xf numFmtId="49" fontId="1" fillId="36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37" borderId="10" xfId="0" applyFont="1" applyFill="1" applyBorder="1" applyAlignment="1">
      <alignment vertical="center" wrapText="1"/>
    </xf>
    <xf numFmtId="0" fontId="1" fillId="37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vertical="center" wrapText="1"/>
    </xf>
    <xf numFmtId="0" fontId="11" fillId="12" borderId="10" xfId="0" applyFont="1" applyFill="1" applyBorder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19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textRotation="90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view="pageBreakPreview" zoomScale="70" zoomScaleSheetLayoutView="70" zoomScalePageLayoutView="0" workbookViewId="0" topLeftCell="A25">
      <selection activeCell="L46" sqref="L46"/>
    </sheetView>
  </sheetViews>
  <sheetFormatPr defaultColWidth="11.57421875" defaultRowHeight="12.75"/>
  <cols>
    <col min="1" max="1" width="15.7109375" style="9" customWidth="1"/>
    <col min="2" max="2" width="74.421875" style="9" customWidth="1"/>
    <col min="3" max="3" width="17.00390625" style="9" customWidth="1"/>
    <col min="4" max="4" width="7.7109375" style="9" customWidth="1"/>
    <col min="5" max="5" width="7.8515625" style="43" customWidth="1"/>
    <col min="6" max="6" width="11.28125" style="9" customWidth="1"/>
    <col min="7" max="7" width="16.00390625" style="9" customWidth="1"/>
    <col min="8" max="8" width="15.28125" style="9" customWidth="1"/>
    <col min="9" max="9" width="9.7109375" style="9" customWidth="1"/>
    <col min="10" max="10" width="7.8515625" style="9" customWidth="1"/>
    <col min="11" max="11" width="8.7109375" style="9" customWidth="1"/>
    <col min="12" max="12" width="9.421875" style="9" customWidth="1"/>
    <col min="13" max="13" width="8.8515625" style="9" customWidth="1"/>
    <col min="14" max="14" width="11.00390625" style="9" customWidth="1"/>
    <col min="15" max="16384" width="11.57421875" style="9" customWidth="1"/>
  </cols>
  <sheetData>
    <row r="1" spans="1:14" ht="15.75">
      <c r="A1" s="5"/>
      <c r="B1" s="13"/>
      <c r="C1" s="44"/>
      <c r="D1" s="44"/>
      <c r="E1" s="44"/>
      <c r="F1" s="44"/>
      <c r="G1" s="44"/>
      <c r="H1" s="45" t="s">
        <v>97</v>
      </c>
      <c r="I1" s="44"/>
      <c r="J1" s="44"/>
      <c r="K1" s="44"/>
      <c r="L1" s="44"/>
      <c r="M1" s="44"/>
      <c r="N1" s="6"/>
    </row>
    <row r="2" spans="1:14" ht="15.75">
      <c r="A2" s="5"/>
      <c r="B2" s="13"/>
      <c r="C2" s="44"/>
      <c r="D2" s="44"/>
      <c r="E2" s="44"/>
      <c r="F2" s="44"/>
      <c r="G2" s="44"/>
      <c r="H2" s="45" t="s">
        <v>98</v>
      </c>
      <c r="I2" s="44"/>
      <c r="J2" s="44"/>
      <c r="K2" s="44"/>
      <c r="L2" s="44"/>
      <c r="M2" s="44"/>
      <c r="N2" s="6"/>
    </row>
    <row r="3" spans="1:14" ht="15.75">
      <c r="A3" s="5"/>
      <c r="B3" s="47"/>
      <c r="C3" s="44"/>
      <c r="D3" s="44"/>
      <c r="E3" s="44"/>
      <c r="F3" s="44"/>
      <c r="G3" s="44"/>
      <c r="H3" s="45"/>
      <c r="I3" s="44"/>
      <c r="J3" s="44"/>
      <c r="K3" s="44"/>
      <c r="L3" s="44"/>
      <c r="M3" s="44"/>
      <c r="N3" s="6"/>
    </row>
    <row r="4" spans="1:14" ht="15.75">
      <c r="A4" s="5"/>
      <c r="B4" s="44"/>
      <c r="C4" s="44"/>
      <c r="D4" s="44"/>
      <c r="E4" s="44"/>
      <c r="F4" s="44"/>
      <c r="G4" s="44"/>
      <c r="H4" s="45" t="s">
        <v>99</v>
      </c>
      <c r="I4" s="44"/>
      <c r="J4" s="44"/>
      <c r="K4" s="44"/>
      <c r="L4" s="44"/>
      <c r="M4" s="44"/>
      <c r="N4" s="6"/>
    </row>
    <row r="5" spans="1:14" ht="15.75">
      <c r="A5" s="5"/>
      <c r="B5" s="6"/>
      <c r="C5" s="6"/>
      <c r="D5" s="6"/>
      <c r="E5" s="7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76" t="s">
        <v>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5.75">
      <c r="A7" s="76" t="s">
        <v>132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5.75">
      <c r="A8" s="77" t="s">
        <v>78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15.75">
      <c r="A9" s="77" t="s">
        <v>79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78" t="s">
        <v>103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ht="15.75">
      <c r="A11" s="77" t="s">
        <v>104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15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>
      <c r="A13" s="6"/>
      <c r="B13" s="5"/>
      <c r="C13" s="6"/>
      <c r="D13" s="8" t="s">
        <v>133</v>
      </c>
      <c r="E13" s="5"/>
      <c r="F13" s="10" t="s">
        <v>126</v>
      </c>
      <c r="G13" s="11"/>
      <c r="H13" s="11"/>
      <c r="K13" s="6"/>
      <c r="L13" s="6"/>
      <c r="M13" s="6"/>
      <c r="N13" s="6"/>
    </row>
    <row r="14" spans="1:14" ht="15.75">
      <c r="A14" s="6"/>
      <c r="B14" s="5"/>
      <c r="C14" s="6"/>
      <c r="D14" s="8"/>
      <c r="E14" s="5"/>
      <c r="F14" s="10" t="s">
        <v>105</v>
      </c>
      <c r="G14" s="11"/>
      <c r="H14" s="11"/>
      <c r="K14" s="6"/>
      <c r="L14" s="6"/>
      <c r="M14" s="6"/>
      <c r="N14" s="6"/>
    </row>
    <row r="15" spans="1:14" ht="15.75">
      <c r="A15" s="6"/>
      <c r="B15" s="5"/>
      <c r="C15" s="6"/>
      <c r="D15" s="8"/>
      <c r="E15" s="5"/>
      <c r="L15" s="6"/>
      <c r="M15" s="6"/>
      <c r="N15" s="6"/>
    </row>
    <row r="16" spans="1:14" ht="15.75">
      <c r="A16" s="6"/>
      <c r="B16" s="5"/>
      <c r="C16" s="6"/>
      <c r="D16" s="8"/>
      <c r="E16" s="5"/>
      <c r="F16" s="12"/>
      <c r="G16" s="13"/>
      <c r="H16" s="11"/>
      <c r="K16" s="6"/>
      <c r="L16" s="6"/>
      <c r="M16" s="6"/>
      <c r="N16" s="6"/>
    </row>
    <row r="17" spans="1:13" ht="15.75">
      <c r="A17" s="6"/>
      <c r="B17" s="5"/>
      <c r="C17" s="6"/>
      <c r="D17" s="9" t="s">
        <v>1</v>
      </c>
      <c r="E17" s="5"/>
      <c r="F17" s="5"/>
      <c r="G17" s="6"/>
      <c r="H17" s="6"/>
      <c r="J17" s="6"/>
      <c r="K17" s="6"/>
      <c r="L17" s="6"/>
      <c r="M17" s="6"/>
    </row>
    <row r="18" spans="1:13" ht="15.75">
      <c r="A18" s="6"/>
      <c r="B18" s="5"/>
      <c r="C18" s="6"/>
      <c r="D18" s="9" t="s">
        <v>80</v>
      </c>
      <c r="E18" s="5"/>
      <c r="F18" s="5"/>
      <c r="G18" s="6"/>
      <c r="H18" s="6"/>
      <c r="J18" s="6"/>
      <c r="K18" s="6"/>
      <c r="L18" s="6"/>
      <c r="M18" s="6"/>
    </row>
    <row r="19" spans="1:13" ht="15.75">
      <c r="A19" s="6"/>
      <c r="B19" s="5"/>
      <c r="C19" s="6"/>
      <c r="D19" s="9" t="s">
        <v>2</v>
      </c>
      <c r="E19" s="5"/>
      <c r="F19" s="5"/>
      <c r="G19" s="6"/>
      <c r="H19" s="6"/>
      <c r="J19" s="6"/>
      <c r="K19" s="6"/>
      <c r="L19" s="6"/>
      <c r="M19" s="6"/>
    </row>
    <row r="20" spans="1:15" ht="30.75" customHeight="1">
      <c r="A20" s="6"/>
      <c r="B20" s="6"/>
      <c r="C20" s="6"/>
      <c r="D20" s="80" t="s">
        <v>89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5"/>
    </row>
    <row r="21" spans="1:13" ht="17.25" customHeight="1">
      <c r="A21" s="6"/>
      <c r="B21" s="6"/>
      <c r="C21" s="6"/>
      <c r="E21" s="9"/>
      <c r="H21" s="6"/>
      <c r="J21" s="6"/>
      <c r="K21" s="6"/>
      <c r="L21" s="6"/>
      <c r="M21" s="6"/>
    </row>
    <row r="22" spans="1:14" ht="15.75">
      <c r="A22" s="6"/>
      <c r="B22" s="6"/>
      <c r="C22" s="6"/>
      <c r="D22" s="14" t="s">
        <v>3</v>
      </c>
      <c r="E22" s="7"/>
      <c r="F22" s="6"/>
      <c r="G22" s="6"/>
      <c r="H22" s="6"/>
      <c r="I22" s="6"/>
      <c r="J22" s="6"/>
      <c r="K22" s="6"/>
      <c r="L22" s="6"/>
      <c r="M22" s="6"/>
      <c r="N22" s="6"/>
    </row>
    <row r="23" spans="1:14" ht="15.75">
      <c r="A23" s="6"/>
      <c r="B23" s="6"/>
      <c r="C23" s="6"/>
      <c r="D23" s="6"/>
      <c r="E23" s="7"/>
      <c r="F23" s="6"/>
      <c r="G23" s="6"/>
      <c r="H23" s="6"/>
      <c r="I23" s="6"/>
      <c r="J23" s="6"/>
      <c r="K23" s="6"/>
      <c r="L23" s="6"/>
      <c r="M23" s="6"/>
      <c r="N23" s="6"/>
    </row>
    <row r="24" spans="1:14" ht="58.5" customHeight="1">
      <c r="A24" s="6"/>
      <c r="B24" s="6"/>
      <c r="C24" s="15" t="s">
        <v>4</v>
      </c>
      <c r="D24" s="81" t="s">
        <v>5</v>
      </c>
      <c r="E24" s="81"/>
      <c r="F24" s="15" t="s">
        <v>6</v>
      </c>
      <c r="G24" s="15" t="s">
        <v>7</v>
      </c>
      <c r="H24" s="81" t="s">
        <v>8</v>
      </c>
      <c r="I24" s="81"/>
      <c r="J24" s="81" t="s">
        <v>9</v>
      </c>
      <c r="K24" s="81"/>
      <c r="L24" s="81" t="s">
        <v>10</v>
      </c>
      <c r="M24" s="81"/>
      <c r="N24" s="15" t="s">
        <v>11</v>
      </c>
    </row>
    <row r="25" spans="1:14" ht="15.75">
      <c r="A25" s="6"/>
      <c r="B25" s="6"/>
      <c r="C25" s="16" t="s">
        <v>12</v>
      </c>
      <c r="D25" s="65">
        <f>(I86+J86)/36</f>
        <v>37</v>
      </c>
      <c r="E25" s="65"/>
      <c r="F25" s="16">
        <f>(I87+J87)/36</f>
        <v>2</v>
      </c>
      <c r="G25" s="16">
        <f>(I88+J88)/36</f>
        <v>2</v>
      </c>
      <c r="H25" s="65"/>
      <c r="I25" s="65"/>
      <c r="J25" s="65"/>
      <c r="K25" s="65"/>
      <c r="L25" s="65">
        <v>11</v>
      </c>
      <c r="M25" s="65">
        <f>SUM(L25)</f>
        <v>11</v>
      </c>
      <c r="N25" s="16">
        <f>L25+J25+H25+G25+F25+D25</f>
        <v>52</v>
      </c>
    </row>
    <row r="26" spans="1:14" ht="15.75">
      <c r="A26" s="6"/>
      <c r="B26" s="6"/>
      <c r="C26" s="16" t="s">
        <v>13</v>
      </c>
      <c r="D26" s="65">
        <f>(K86+L86)/36</f>
        <v>32</v>
      </c>
      <c r="E26" s="65"/>
      <c r="F26" s="16">
        <f>(K87+L87)/36</f>
        <v>4</v>
      </c>
      <c r="G26" s="16">
        <f>(K88+L88)/36</f>
        <v>2</v>
      </c>
      <c r="H26" s="65">
        <v>3</v>
      </c>
      <c r="I26" s="65">
        <f>SUM(H26)</f>
        <v>3</v>
      </c>
      <c r="J26" s="65"/>
      <c r="K26" s="65"/>
      <c r="L26" s="65">
        <v>11</v>
      </c>
      <c r="M26" s="65">
        <f>SUM(L26)</f>
        <v>11</v>
      </c>
      <c r="N26" s="16">
        <f>L26+J26+H26+G26+F26+D26</f>
        <v>52</v>
      </c>
    </row>
    <row r="27" spans="1:14" ht="15.75">
      <c r="A27" s="6"/>
      <c r="B27" s="6"/>
      <c r="C27" s="16" t="s">
        <v>14</v>
      </c>
      <c r="D27" s="65">
        <f>(M86+N86)/36</f>
        <v>8</v>
      </c>
      <c r="E27" s="65"/>
      <c r="F27" s="16">
        <f>(M87+N87)/36</f>
        <v>4</v>
      </c>
      <c r="G27" s="16">
        <f>(M88+N88)/36</f>
        <v>25</v>
      </c>
      <c r="H27" s="65">
        <v>1</v>
      </c>
      <c r="I27" s="65"/>
      <c r="J27" s="65">
        <v>3</v>
      </c>
      <c r="K27" s="65">
        <f>SUM(J27)</f>
        <v>3</v>
      </c>
      <c r="L27" s="65">
        <v>2</v>
      </c>
      <c r="M27" s="65">
        <f>SUM(L27)</f>
        <v>2</v>
      </c>
      <c r="N27" s="16">
        <f>L27+J27+H27+G27+F27+D27</f>
        <v>43</v>
      </c>
    </row>
    <row r="28" spans="1:14" ht="15.75">
      <c r="A28" s="6"/>
      <c r="B28" s="6"/>
      <c r="C28" s="17" t="s">
        <v>15</v>
      </c>
      <c r="D28" s="72">
        <f>D27+D26+D25</f>
        <v>77</v>
      </c>
      <c r="E28" s="72"/>
      <c r="F28" s="17">
        <f>F25+F26+F27</f>
        <v>10</v>
      </c>
      <c r="G28" s="17">
        <f>G25+G26+G27</f>
        <v>29</v>
      </c>
      <c r="H28" s="72">
        <f>H25+H26+H27</f>
        <v>4</v>
      </c>
      <c r="I28" s="72"/>
      <c r="J28" s="72">
        <f>J25+J26+J27</f>
        <v>3</v>
      </c>
      <c r="K28" s="72"/>
      <c r="L28" s="72">
        <f>L25+L26+L27</f>
        <v>24</v>
      </c>
      <c r="M28" s="72"/>
      <c r="N28" s="16">
        <f>D28+F28+G28+H28+J28+L28</f>
        <v>147</v>
      </c>
    </row>
    <row r="29" spans="1:14" ht="15.75">
      <c r="A29" s="6"/>
      <c r="B29" s="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30.75" customHeight="1">
      <c r="A30" s="74" t="s">
        <v>16</v>
      </c>
      <c r="B30" s="72" t="s">
        <v>17</v>
      </c>
      <c r="C30" s="72" t="s">
        <v>18</v>
      </c>
      <c r="D30" s="74" t="s">
        <v>19</v>
      </c>
      <c r="E30" s="74"/>
      <c r="F30" s="74"/>
      <c r="G30" s="74">
        <f>SUM(G27:G28)</f>
        <v>54</v>
      </c>
      <c r="H30" s="74"/>
      <c r="I30" s="72" t="s">
        <v>20</v>
      </c>
      <c r="J30" s="72"/>
      <c r="K30" s="72"/>
      <c r="L30" s="72"/>
      <c r="M30" s="72"/>
      <c r="N30" s="72">
        <f>SUM(N25:N28)</f>
        <v>294</v>
      </c>
    </row>
    <row r="31" spans="1:14" ht="15.75" customHeight="1">
      <c r="A31" s="74"/>
      <c r="B31" s="72"/>
      <c r="C31" s="72"/>
      <c r="D31" s="73" t="s">
        <v>21</v>
      </c>
      <c r="E31" s="75" t="s">
        <v>22</v>
      </c>
      <c r="F31" s="74" t="s">
        <v>23</v>
      </c>
      <c r="G31" s="74">
        <f>SUM(G26:G28)</f>
        <v>56</v>
      </c>
      <c r="H31" s="74"/>
      <c r="I31" s="66" t="s">
        <v>24</v>
      </c>
      <c r="J31" s="66"/>
      <c r="K31" s="66" t="s">
        <v>25</v>
      </c>
      <c r="L31" s="66"/>
      <c r="M31" s="66" t="s">
        <v>26</v>
      </c>
      <c r="N31" s="66"/>
    </row>
    <row r="32" spans="1:14" ht="15.75" customHeight="1">
      <c r="A32" s="74"/>
      <c r="B32" s="72"/>
      <c r="C32" s="72"/>
      <c r="D32" s="73"/>
      <c r="E32" s="75"/>
      <c r="F32" s="72" t="s">
        <v>27</v>
      </c>
      <c r="G32" s="66" t="s">
        <v>28</v>
      </c>
      <c r="H32" s="66"/>
      <c r="I32" s="66" t="s">
        <v>29</v>
      </c>
      <c r="J32" s="66"/>
      <c r="K32" s="66" t="s">
        <v>29</v>
      </c>
      <c r="L32" s="66"/>
      <c r="M32" s="66" t="s">
        <v>29</v>
      </c>
      <c r="N32" s="66"/>
    </row>
    <row r="33" spans="1:14" ht="15.75" customHeight="1">
      <c r="A33" s="74"/>
      <c r="B33" s="72"/>
      <c r="C33" s="72"/>
      <c r="D33" s="73"/>
      <c r="E33" s="75"/>
      <c r="F33" s="72"/>
      <c r="G33" s="65" t="s">
        <v>30</v>
      </c>
      <c r="H33" s="65" t="s">
        <v>31</v>
      </c>
      <c r="I33" s="18">
        <v>1</v>
      </c>
      <c r="J33" s="18">
        <v>2</v>
      </c>
      <c r="K33" s="18">
        <v>3</v>
      </c>
      <c r="L33" s="18">
        <v>4</v>
      </c>
      <c r="M33" s="18">
        <v>5</v>
      </c>
      <c r="N33" s="18">
        <v>6</v>
      </c>
    </row>
    <row r="34" spans="1:14" ht="15.75">
      <c r="A34" s="74"/>
      <c r="B34" s="72"/>
      <c r="C34" s="72"/>
      <c r="D34" s="73"/>
      <c r="E34" s="75"/>
      <c r="F34" s="72"/>
      <c r="G34" s="65"/>
      <c r="H34" s="65"/>
      <c r="I34" s="69" t="s">
        <v>32</v>
      </c>
      <c r="J34" s="69"/>
      <c r="K34" s="69" t="s">
        <v>32</v>
      </c>
      <c r="L34" s="69"/>
      <c r="M34" s="69" t="s">
        <v>32</v>
      </c>
      <c r="N34" s="69"/>
    </row>
    <row r="35" spans="1:14" ht="15.75">
      <c r="A35" s="74"/>
      <c r="B35" s="72"/>
      <c r="C35" s="72"/>
      <c r="D35" s="73"/>
      <c r="E35" s="75"/>
      <c r="F35" s="72"/>
      <c r="G35" s="65"/>
      <c r="H35" s="65"/>
      <c r="I35" s="19" t="s">
        <v>135</v>
      </c>
      <c r="J35" s="19" t="s">
        <v>136</v>
      </c>
      <c r="K35" s="19" t="s">
        <v>135</v>
      </c>
      <c r="L35" s="82" t="s">
        <v>171</v>
      </c>
      <c r="M35" s="19" t="s">
        <v>167</v>
      </c>
      <c r="N35" s="19" t="s">
        <v>168</v>
      </c>
    </row>
    <row r="36" spans="1:14" ht="15.75">
      <c r="A36" s="4">
        <v>1</v>
      </c>
      <c r="B36" s="4">
        <v>2</v>
      </c>
      <c r="C36" s="4">
        <v>3</v>
      </c>
      <c r="D36" s="4">
        <v>4</v>
      </c>
      <c r="E36" s="4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  <c r="K36" s="4">
        <v>11</v>
      </c>
      <c r="L36" s="4">
        <v>12</v>
      </c>
      <c r="M36" s="4">
        <v>13</v>
      </c>
      <c r="N36" s="4">
        <v>14</v>
      </c>
    </row>
    <row r="37" spans="1:14" s="23" customFormat="1" ht="15.75">
      <c r="A37" s="22" t="s">
        <v>159</v>
      </c>
      <c r="B37" s="20" t="s">
        <v>33</v>
      </c>
      <c r="C37" s="21" t="s">
        <v>128</v>
      </c>
      <c r="D37" s="22">
        <f>D38+D51+D55</f>
        <v>3078</v>
      </c>
      <c r="E37" s="22">
        <f>E38+E51+E55</f>
        <v>1026</v>
      </c>
      <c r="F37" s="22">
        <f>F38+F51+F55</f>
        <v>2052</v>
      </c>
      <c r="G37" s="22">
        <f aca="true" t="shared" si="0" ref="G37:N37">G38+G51+G55</f>
        <v>1000</v>
      </c>
      <c r="H37" s="22">
        <f t="shared" si="0"/>
        <v>1052</v>
      </c>
      <c r="I37" s="22">
        <f t="shared" si="0"/>
        <v>442</v>
      </c>
      <c r="J37" s="22">
        <f t="shared" si="0"/>
        <v>648</v>
      </c>
      <c r="K37" s="22">
        <f t="shared" si="0"/>
        <v>512</v>
      </c>
      <c r="L37" s="22">
        <f t="shared" si="0"/>
        <v>450</v>
      </c>
      <c r="M37" s="22">
        <f t="shared" si="0"/>
        <v>0</v>
      </c>
      <c r="N37" s="22">
        <f t="shared" si="0"/>
        <v>0</v>
      </c>
    </row>
    <row r="38" spans="1:14" s="23" customFormat="1" ht="15.75">
      <c r="A38" s="57" t="s">
        <v>142</v>
      </c>
      <c r="B38" s="58" t="s">
        <v>81</v>
      </c>
      <c r="C38" s="59" t="s">
        <v>130</v>
      </c>
      <c r="D38" s="60">
        <f>D39+D40+D41+D42+D43+D44+D45+D46+D47+D48+D50+D49</f>
        <v>2059</v>
      </c>
      <c r="E38" s="60">
        <f>E39+E40+E41+E42+E43+E44+E45+E46+E47+E48+E50+E49</f>
        <v>686</v>
      </c>
      <c r="F38" s="60">
        <f>F39+F40+F41+F42+F43+F44+F45+F46+F47+F48+F50+F49</f>
        <v>1373</v>
      </c>
      <c r="G38" s="60">
        <f aca="true" t="shared" si="1" ref="G38:N38">G39+G40+G41+G42+G43+G44+G45+G46+G47+G48+G50+G49</f>
        <v>725</v>
      </c>
      <c r="H38" s="60">
        <f t="shared" si="1"/>
        <v>648</v>
      </c>
      <c r="I38" s="60">
        <f t="shared" si="1"/>
        <v>271</v>
      </c>
      <c r="J38" s="60">
        <f t="shared" si="1"/>
        <v>426</v>
      </c>
      <c r="K38" s="60">
        <f t="shared" si="1"/>
        <v>400</v>
      </c>
      <c r="L38" s="60">
        <f t="shared" si="1"/>
        <v>276</v>
      </c>
      <c r="M38" s="60">
        <f t="shared" si="1"/>
        <v>0</v>
      </c>
      <c r="N38" s="60">
        <f t="shared" si="1"/>
        <v>0</v>
      </c>
    </row>
    <row r="39" spans="1:14" s="23" customFormat="1" ht="19.5" customHeight="1">
      <c r="A39" s="49" t="s">
        <v>143</v>
      </c>
      <c r="B39" s="50" t="s">
        <v>139</v>
      </c>
      <c r="C39" s="51" t="s">
        <v>100</v>
      </c>
      <c r="D39" s="49">
        <f>F39+E39</f>
        <v>171</v>
      </c>
      <c r="E39" s="49">
        <f>F39/2</f>
        <v>57</v>
      </c>
      <c r="F39" s="49">
        <f aca="true" t="shared" si="2" ref="F39:F53">SUM(I39:N39)</f>
        <v>114</v>
      </c>
      <c r="G39" s="49">
        <f aca="true" t="shared" si="3" ref="G39:G48">F39-H39</f>
        <v>32</v>
      </c>
      <c r="H39" s="49">
        <v>82</v>
      </c>
      <c r="I39" s="49">
        <v>34</v>
      </c>
      <c r="J39" s="49">
        <v>24</v>
      </c>
      <c r="K39" s="49">
        <v>16</v>
      </c>
      <c r="L39" s="49">
        <v>40</v>
      </c>
      <c r="M39" s="49"/>
      <c r="N39" s="49"/>
    </row>
    <row r="40" spans="1:14" s="23" customFormat="1" ht="19.5" customHeight="1">
      <c r="A40" s="49" t="s">
        <v>144</v>
      </c>
      <c r="B40" s="50" t="s">
        <v>134</v>
      </c>
      <c r="C40" s="51" t="s">
        <v>140</v>
      </c>
      <c r="D40" s="49">
        <f aca="true" t="shared" si="4" ref="D40:D53">F40+E40</f>
        <v>257</v>
      </c>
      <c r="E40" s="49">
        <v>85</v>
      </c>
      <c r="F40" s="49">
        <f t="shared" si="2"/>
        <v>172</v>
      </c>
      <c r="G40" s="49">
        <f t="shared" si="3"/>
        <v>172</v>
      </c>
      <c r="H40" s="49"/>
      <c r="I40" s="49">
        <v>34</v>
      </c>
      <c r="J40" s="49">
        <v>90</v>
      </c>
      <c r="K40" s="49">
        <v>48</v>
      </c>
      <c r="L40" s="49"/>
      <c r="M40" s="49"/>
      <c r="N40" s="49"/>
    </row>
    <row r="41" spans="1:14" s="23" customFormat="1" ht="19.5" customHeight="1">
      <c r="A41" s="49" t="s">
        <v>145</v>
      </c>
      <c r="B41" s="50" t="s">
        <v>34</v>
      </c>
      <c r="C41" s="51" t="s">
        <v>92</v>
      </c>
      <c r="D41" s="49">
        <f t="shared" si="4"/>
        <v>258</v>
      </c>
      <c r="E41" s="49">
        <f aca="true" t="shared" si="5" ref="E41:E53">F41/2</f>
        <v>86</v>
      </c>
      <c r="F41" s="49">
        <f t="shared" si="2"/>
        <v>172</v>
      </c>
      <c r="G41" s="49">
        <f t="shared" si="3"/>
        <v>1</v>
      </c>
      <c r="H41" s="3">
        <v>171</v>
      </c>
      <c r="I41" s="49">
        <v>34</v>
      </c>
      <c r="J41" s="49">
        <v>48</v>
      </c>
      <c r="K41" s="49">
        <v>46</v>
      </c>
      <c r="L41" s="49">
        <v>44</v>
      </c>
      <c r="M41" s="49"/>
      <c r="N41" s="49"/>
    </row>
    <row r="42" spans="1:14" s="23" customFormat="1" ht="19.5" customHeight="1">
      <c r="A42" s="49" t="s">
        <v>146</v>
      </c>
      <c r="B42" s="50" t="s">
        <v>35</v>
      </c>
      <c r="C42" s="51" t="s">
        <v>92</v>
      </c>
      <c r="D42" s="49">
        <f t="shared" si="4"/>
        <v>258</v>
      </c>
      <c r="E42" s="49">
        <f t="shared" si="5"/>
        <v>86</v>
      </c>
      <c r="F42" s="49">
        <f t="shared" si="2"/>
        <v>172</v>
      </c>
      <c r="G42" s="49">
        <f t="shared" si="3"/>
        <v>132</v>
      </c>
      <c r="H42" s="3">
        <v>40</v>
      </c>
      <c r="I42" s="49">
        <v>34</v>
      </c>
      <c r="J42" s="49">
        <v>48</v>
      </c>
      <c r="K42" s="49">
        <v>46</v>
      </c>
      <c r="L42" s="49">
        <v>44</v>
      </c>
      <c r="M42" s="49"/>
      <c r="N42" s="49"/>
    </row>
    <row r="43" spans="1:14" s="23" customFormat="1" ht="19.5" customHeight="1">
      <c r="A43" s="49" t="s">
        <v>147</v>
      </c>
      <c r="B43" s="50" t="s">
        <v>82</v>
      </c>
      <c r="C43" s="51" t="s">
        <v>92</v>
      </c>
      <c r="D43" s="49">
        <f t="shared" si="4"/>
        <v>261</v>
      </c>
      <c r="E43" s="49">
        <f t="shared" si="5"/>
        <v>87</v>
      </c>
      <c r="F43" s="49">
        <f t="shared" si="2"/>
        <v>174</v>
      </c>
      <c r="G43" s="49">
        <f t="shared" si="3"/>
        <v>120</v>
      </c>
      <c r="H43" s="3">
        <v>54</v>
      </c>
      <c r="I43" s="49">
        <v>34</v>
      </c>
      <c r="J43" s="49">
        <v>48</v>
      </c>
      <c r="K43" s="49">
        <v>48</v>
      </c>
      <c r="L43" s="49">
        <v>44</v>
      </c>
      <c r="M43" s="49"/>
      <c r="N43" s="49"/>
    </row>
    <row r="44" spans="1:14" s="23" customFormat="1" ht="19.5" customHeight="1">
      <c r="A44" s="49" t="s">
        <v>148</v>
      </c>
      <c r="B44" s="50" t="s">
        <v>36</v>
      </c>
      <c r="C44" s="70" t="s">
        <v>92</v>
      </c>
      <c r="D44" s="49">
        <f t="shared" si="4"/>
        <v>204</v>
      </c>
      <c r="E44" s="49">
        <f t="shared" si="5"/>
        <v>68</v>
      </c>
      <c r="F44" s="49">
        <f t="shared" si="2"/>
        <v>136</v>
      </c>
      <c r="G44" s="49">
        <f t="shared" si="3"/>
        <v>96</v>
      </c>
      <c r="H44" s="3">
        <v>40</v>
      </c>
      <c r="I44" s="49">
        <v>34</v>
      </c>
      <c r="J44" s="49">
        <v>48</v>
      </c>
      <c r="K44" s="49">
        <v>32</v>
      </c>
      <c r="L44" s="49">
        <v>22</v>
      </c>
      <c r="M44" s="49"/>
      <c r="N44" s="49"/>
    </row>
    <row r="45" spans="1:14" s="23" customFormat="1" ht="19.5" customHeight="1">
      <c r="A45" s="49" t="s">
        <v>149</v>
      </c>
      <c r="B45" s="50" t="s">
        <v>37</v>
      </c>
      <c r="C45" s="71"/>
      <c r="D45" s="49">
        <f t="shared" si="4"/>
        <v>54</v>
      </c>
      <c r="E45" s="49">
        <f t="shared" si="5"/>
        <v>18</v>
      </c>
      <c r="F45" s="49">
        <f t="shared" si="2"/>
        <v>36</v>
      </c>
      <c r="G45" s="49">
        <f t="shared" si="3"/>
        <v>24</v>
      </c>
      <c r="H45" s="3">
        <v>12</v>
      </c>
      <c r="I45" s="49"/>
      <c r="J45" s="49"/>
      <c r="K45" s="49">
        <v>16</v>
      </c>
      <c r="L45" s="49">
        <v>20</v>
      </c>
      <c r="M45" s="49"/>
      <c r="N45" s="49"/>
    </row>
    <row r="46" spans="1:14" s="23" customFormat="1" ht="19.5" customHeight="1">
      <c r="A46" s="49" t="s">
        <v>150</v>
      </c>
      <c r="B46" s="50" t="s">
        <v>38</v>
      </c>
      <c r="C46" s="63" t="s">
        <v>101</v>
      </c>
      <c r="D46" s="49">
        <f t="shared" si="4"/>
        <v>257</v>
      </c>
      <c r="E46" s="49">
        <v>86</v>
      </c>
      <c r="F46" s="49">
        <f t="shared" si="2"/>
        <v>171</v>
      </c>
      <c r="G46" s="49">
        <f t="shared" si="3"/>
        <v>0</v>
      </c>
      <c r="H46" s="3">
        <v>171</v>
      </c>
      <c r="I46" s="49">
        <v>51</v>
      </c>
      <c r="J46" s="49">
        <v>72</v>
      </c>
      <c r="K46" s="49">
        <v>48</v>
      </c>
      <c r="L46" s="49"/>
      <c r="M46" s="49"/>
      <c r="N46" s="49"/>
    </row>
    <row r="47" spans="1:14" s="23" customFormat="1" ht="19.5" customHeight="1">
      <c r="A47" s="49" t="s">
        <v>151</v>
      </c>
      <c r="B47" s="50" t="s">
        <v>162</v>
      </c>
      <c r="C47" s="51" t="s">
        <v>140</v>
      </c>
      <c r="D47" s="49">
        <f t="shared" si="4"/>
        <v>120</v>
      </c>
      <c r="E47" s="49">
        <f t="shared" si="5"/>
        <v>40</v>
      </c>
      <c r="F47" s="49">
        <f t="shared" si="2"/>
        <v>80</v>
      </c>
      <c r="G47" s="49">
        <f t="shared" si="3"/>
        <v>24</v>
      </c>
      <c r="H47" s="3">
        <v>56</v>
      </c>
      <c r="I47" s="49">
        <v>16</v>
      </c>
      <c r="J47" s="49">
        <v>48</v>
      </c>
      <c r="K47" s="49">
        <v>16</v>
      </c>
      <c r="L47" s="49"/>
      <c r="M47" s="49"/>
      <c r="N47" s="49"/>
    </row>
    <row r="48" spans="1:14" s="23" customFormat="1" ht="19.5" customHeight="1">
      <c r="A48" s="49" t="s">
        <v>152</v>
      </c>
      <c r="B48" s="50" t="s">
        <v>83</v>
      </c>
      <c r="C48" s="70" t="s">
        <v>92</v>
      </c>
      <c r="D48" s="49">
        <f>F48+E48</f>
        <v>54</v>
      </c>
      <c r="E48" s="49">
        <f>F48/2</f>
        <v>18</v>
      </c>
      <c r="F48" s="49">
        <f>SUM(I48:N48)</f>
        <v>36</v>
      </c>
      <c r="G48" s="49">
        <f t="shared" si="3"/>
        <v>28</v>
      </c>
      <c r="H48" s="49">
        <v>8</v>
      </c>
      <c r="I48" s="49">
        <v>0</v>
      </c>
      <c r="J48" s="49">
        <v>0</v>
      </c>
      <c r="K48" s="49">
        <v>16</v>
      </c>
      <c r="L48" s="49">
        <v>20</v>
      </c>
      <c r="M48" s="49"/>
      <c r="N48" s="49"/>
    </row>
    <row r="49" spans="1:14" s="23" customFormat="1" ht="19.5" customHeight="1">
      <c r="A49" s="49" t="s">
        <v>153</v>
      </c>
      <c r="B49" s="50" t="s">
        <v>129</v>
      </c>
      <c r="C49" s="71"/>
      <c r="D49" s="49">
        <f>F49+E49</f>
        <v>111</v>
      </c>
      <c r="E49" s="49">
        <f>F49/2</f>
        <v>37</v>
      </c>
      <c r="F49" s="49">
        <f>SUM(I49:N49)</f>
        <v>74</v>
      </c>
      <c r="G49" s="49">
        <f>F49-H49</f>
        <v>62</v>
      </c>
      <c r="H49" s="49">
        <v>12</v>
      </c>
      <c r="I49" s="49">
        <v>0</v>
      </c>
      <c r="J49" s="49">
        <v>0</v>
      </c>
      <c r="K49" s="49">
        <v>32</v>
      </c>
      <c r="L49" s="49">
        <v>42</v>
      </c>
      <c r="M49" s="49"/>
      <c r="N49" s="49"/>
    </row>
    <row r="50" spans="1:14" s="23" customFormat="1" ht="19.5" customHeight="1">
      <c r="A50" s="49" t="s">
        <v>154</v>
      </c>
      <c r="B50" s="50" t="s">
        <v>127</v>
      </c>
      <c r="C50" s="51" t="s">
        <v>141</v>
      </c>
      <c r="D50" s="49">
        <f>F50+E50</f>
        <v>54</v>
      </c>
      <c r="E50" s="49">
        <f>F50/2</f>
        <v>18</v>
      </c>
      <c r="F50" s="49">
        <f>SUM(I50:N50)</f>
        <v>36</v>
      </c>
      <c r="G50" s="49">
        <f>F50-H50</f>
        <v>34</v>
      </c>
      <c r="H50" s="3">
        <v>2</v>
      </c>
      <c r="I50" s="49"/>
      <c r="J50" s="49"/>
      <c r="K50" s="49">
        <v>36</v>
      </c>
      <c r="L50" s="49"/>
      <c r="M50" s="49"/>
      <c r="N50" s="49"/>
    </row>
    <row r="51" spans="1:14" s="23" customFormat="1" ht="19.5" customHeight="1">
      <c r="A51" s="57" t="s">
        <v>155</v>
      </c>
      <c r="B51" s="61" t="s">
        <v>84</v>
      </c>
      <c r="C51" s="59" t="s">
        <v>102</v>
      </c>
      <c r="D51" s="57">
        <f>D52+D53+D54</f>
        <v>902</v>
      </c>
      <c r="E51" s="57">
        <f>E52+E53+E54</f>
        <v>301</v>
      </c>
      <c r="F51" s="57">
        <f>F52+F53+F54</f>
        <v>601</v>
      </c>
      <c r="G51" s="57">
        <f aca="true" t="shared" si="6" ref="G51:N51">G52+G53+G54</f>
        <v>255</v>
      </c>
      <c r="H51" s="57">
        <f t="shared" si="6"/>
        <v>346</v>
      </c>
      <c r="I51" s="57">
        <f t="shared" si="6"/>
        <v>137</v>
      </c>
      <c r="J51" s="57">
        <f t="shared" si="6"/>
        <v>222</v>
      </c>
      <c r="K51" s="57">
        <f t="shared" si="6"/>
        <v>112</v>
      </c>
      <c r="L51" s="57">
        <f t="shared" si="6"/>
        <v>130</v>
      </c>
      <c r="M51" s="57">
        <f t="shared" si="6"/>
        <v>0</v>
      </c>
      <c r="N51" s="57">
        <f t="shared" si="6"/>
        <v>0</v>
      </c>
    </row>
    <row r="52" spans="1:14" s="23" customFormat="1" ht="19.5" customHeight="1">
      <c r="A52" s="49" t="s">
        <v>156</v>
      </c>
      <c r="B52" s="52" t="s">
        <v>164</v>
      </c>
      <c r="C52" s="51" t="s">
        <v>100</v>
      </c>
      <c r="D52" s="49">
        <f t="shared" si="4"/>
        <v>450</v>
      </c>
      <c r="E52" s="49">
        <f t="shared" si="5"/>
        <v>150</v>
      </c>
      <c r="F52" s="49">
        <f t="shared" si="2"/>
        <v>300</v>
      </c>
      <c r="G52" s="49">
        <f>F52-H52</f>
        <v>90</v>
      </c>
      <c r="H52" s="49">
        <v>210</v>
      </c>
      <c r="I52" s="49">
        <v>68</v>
      </c>
      <c r="J52" s="49">
        <v>96</v>
      </c>
      <c r="K52" s="49">
        <v>48</v>
      </c>
      <c r="L52" s="49">
        <v>88</v>
      </c>
      <c r="M52" s="49"/>
      <c r="N52" s="49"/>
    </row>
    <row r="53" spans="1:14" s="23" customFormat="1" ht="19.5" customHeight="1">
      <c r="A53" s="49" t="s">
        <v>157</v>
      </c>
      <c r="B53" s="50" t="s">
        <v>39</v>
      </c>
      <c r="C53" s="51" t="s">
        <v>92</v>
      </c>
      <c r="D53" s="49">
        <f t="shared" si="4"/>
        <v>270</v>
      </c>
      <c r="E53" s="49">
        <f t="shared" si="5"/>
        <v>90</v>
      </c>
      <c r="F53" s="49">
        <f t="shared" si="2"/>
        <v>180</v>
      </c>
      <c r="G53" s="49">
        <f>F53-H53</f>
        <v>140</v>
      </c>
      <c r="H53" s="4">
        <v>40</v>
      </c>
      <c r="I53" s="49">
        <v>34</v>
      </c>
      <c r="J53" s="49">
        <v>72</v>
      </c>
      <c r="K53" s="49">
        <v>32</v>
      </c>
      <c r="L53" s="49">
        <v>42</v>
      </c>
      <c r="M53" s="49"/>
      <c r="N53" s="49"/>
    </row>
    <row r="54" spans="1:14" s="23" customFormat="1" ht="19.5" customHeight="1">
      <c r="A54" s="49" t="s">
        <v>158</v>
      </c>
      <c r="B54" s="50" t="s">
        <v>90</v>
      </c>
      <c r="C54" s="51" t="s">
        <v>165</v>
      </c>
      <c r="D54" s="49">
        <f>F54+E54</f>
        <v>182</v>
      </c>
      <c r="E54" s="49">
        <v>61</v>
      </c>
      <c r="F54" s="49">
        <f>SUM(I54:N54)</f>
        <v>121</v>
      </c>
      <c r="G54" s="49">
        <f>F54-H54</f>
        <v>25</v>
      </c>
      <c r="H54" s="4">
        <v>96</v>
      </c>
      <c r="I54" s="49">
        <v>35</v>
      </c>
      <c r="J54" s="49">
        <v>54</v>
      </c>
      <c r="K54" s="49">
        <v>32</v>
      </c>
      <c r="L54" s="49"/>
      <c r="M54" s="49"/>
      <c r="N54" s="49"/>
    </row>
    <row r="55" spans="1:14" s="23" customFormat="1" ht="19.5" customHeight="1">
      <c r="A55" s="57" t="s">
        <v>85</v>
      </c>
      <c r="B55" s="62" t="s">
        <v>86</v>
      </c>
      <c r="C55" s="59" t="s">
        <v>131</v>
      </c>
      <c r="D55" s="57">
        <f aca="true" t="shared" si="7" ref="D55:N55">D56+D57</f>
        <v>117</v>
      </c>
      <c r="E55" s="57">
        <f t="shared" si="7"/>
        <v>39</v>
      </c>
      <c r="F55" s="57">
        <f t="shared" si="7"/>
        <v>78</v>
      </c>
      <c r="G55" s="57">
        <f t="shared" si="7"/>
        <v>20</v>
      </c>
      <c r="H55" s="57">
        <f t="shared" si="7"/>
        <v>58</v>
      </c>
      <c r="I55" s="57">
        <f t="shared" si="7"/>
        <v>34</v>
      </c>
      <c r="J55" s="57">
        <f t="shared" si="7"/>
        <v>0</v>
      </c>
      <c r="K55" s="57">
        <f t="shared" si="7"/>
        <v>0</v>
      </c>
      <c r="L55" s="57">
        <f t="shared" si="7"/>
        <v>44</v>
      </c>
      <c r="M55" s="57">
        <f t="shared" si="7"/>
        <v>0</v>
      </c>
      <c r="N55" s="57">
        <f t="shared" si="7"/>
        <v>0</v>
      </c>
    </row>
    <row r="56" spans="1:14" s="23" customFormat="1" ht="19.5" customHeight="1">
      <c r="A56" s="49" t="s">
        <v>87</v>
      </c>
      <c r="B56" s="50" t="s">
        <v>95</v>
      </c>
      <c r="C56" s="51" t="s">
        <v>118</v>
      </c>
      <c r="D56" s="49">
        <f>F56+E56</f>
        <v>66</v>
      </c>
      <c r="E56" s="49">
        <f>F56/2</f>
        <v>22</v>
      </c>
      <c r="F56" s="49">
        <f>SUM(I56:N56)</f>
        <v>44</v>
      </c>
      <c r="G56" s="49">
        <f>F56-H56</f>
        <v>4</v>
      </c>
      <c r="H56" s="3">
        <v>40</v>
      </c>
      <c r="I56" s="49">
        <v>0</v>
      </c>
      <c r="J56" s="49"/>
      <c r="K56" s="49"/>
      <c r="L56" s="49">
        <v>44</v>
      </c>
      <c r="M56" s="49"/>
      <c r="N56" s="49"/>
    </row>
    <row r="57" spans="1:14" s="23" customFormat="1" ht="19.5" customHeight="1">
      <c r="A57" s="49" t="s">
        <v>88</v>
      </c>
      <c r="B57" s="50" t="s">
        <v>96</v>
      </c>
      <c r="C57" s="51" t="s">
        <v>60</v>
      </c>
      <c r="D57" s="49">
        <f>F57+E57</f>
        <v>51</v>
      </c>
      <c r="E57" s="49">
        <f>F57/2</f>
        <v>17</v>
      </c>
      <c r="F57" s="49">
        <f>SUM(I57:N57)</f>
        <v>34</v>
      </c>
      <c r="G57" s="49">
        <f>F57-H57</f>
        <v>16</v>
      </c>
      <c r="H57" s="49">
        <v>18</v>
      </c>
      <c r="I57" s="49">
        <v>34</v>
      </c>
      <c r="J57" s="49"/>
      <c r="K57" s="49"/>
      <c r="L57" s="49"/>
      <c r="M57" s="49"/>
      <c r="N57" s="49"/>
    </row>
    <row r="58" spans="1:14" ht="19.5" customHeight="1">
      <c r="A58" s="25" t="s">
        <v>40</v>
      </c>
      <c r="B58" s="26" t="s">
        <v>41</v>
      </c>
      <c r="C58" s="21" t="s">
        <v>122</v>
      </c>
      <c r="D58" s="25">
        <f aca="true" t="shared" si="8" ref="D58:L58">SUM(D59:D66)</f>
        <v>576</v>
      </c>
      <c r="E58" s="25">
        <f t="shared" si="8"/>
        <v>192</v>
      </c>
      <c r="F58" s="25">
        <f t="shared" si="8"/>
        <v>384</v>
      </c>
      <c r="G58" s="25">
        <f t="shared" si="8"/>
        <v>140</v>
      </c>
      <c r="H58" s="25">
        <f t="shared" si="8"/>
        <v>244</v>
      </c>
      <c r="I58" s="25">
        <f t="shared" si="8"/>
        <v>48</v>
      </c>
      <c r="J58" s="25">
        <f t="shared" si="8"/>
        <v>34</v>
      </c>
      <c r="K58" s="25">
        <f t="shared" si="8"/>
        <v>0</v>
      </c>
      <c r="L58" s="25">
        <f t="shared" si="8"/>
        <v>70</v>
      </c>
      <c r="M58" s="25">
        <f>SUM(M59:M66)</f>
        <v>232</v>
      </c>
      <c r="N58" s="25">
        <f>SUM(N59:N64)</f>
        <v>0</v>
      </c>
    </row>
    <row r="59" spans="1:14" ht="19.5" customHeight="1">
      <c r="A59" s="3" t="s">
        <v>42</v>
      </c>
      <c r="B59" s="27" t="s">
        <v>43</v>
      </c>
      <c r="C59" s="24" t="s">
        <v>117</v>
      </c>
      <c r="D59" s="3">
        <f aca="true" t="shared" si="9" ref="D59:D66">SUM(E59:F59)</f>
        <v>72</v>
      </c>
      <c r="E59" s="3">
        <f aca="true" t="shared" si="10" ref="E59:E66">F59/2</f>
        <v>24</v>
      </c>
      <c r="F59" s="3">
        <f aca="true" t="shared" si="11" ref="F59:F66">SUM(I59:N59)</f>
        <v>48</v>
      </c>
      <c r="G59" s="3">
        <f aca="true" t="shared" si="12" ref="G59:G66">F59-H59</f>
        <v>0</v>
      </c>
      <c r="H59" s="3">
        <f>I59+J59+K59+L59+M59+N59</f>
        <v>48</v>
      </c>
      <c r="I59" s="28"/>
      <c r="J59" s="3"/>
      <c r="K59" s="3"/>
      <c r="L59" s="3"/>
      <c r="M59" s="3">
        <v>48</v>
      </c>
      <c r="N59" s="3"/>
    </row>
    <row r="60" spans="1:14" ht="19.5" customHeight="1">
      <c r="A60" s="3" t="s">
        <v>161</v>
      </c>
      <c r="B60" s="27" t="s">
        <v>45</v>
      </c>
      <c r="C60" s="24" t="s">
        <v>117</v>
      </c>
      <c r="D60" s="3">
        <f t="shared" si="9"/>
        <v>51</v>
      </c>
      <c r="E60" s="3">
        <f t="shared" si="10"/>
        <v>17</v>
      </c>
      <c r="F60" s="3">
        <f t="shared" si="11"/>
        <v>34</v>
      </c>
      <c r="G60" s="3">
        <f t="shared" si="12"/>
        <v>18</v>
      </c>
      <c r="H60" s="3">
        <v>16</v>
      </c>
      <c r="I60" s="28"/>
      <c r="J60" s="3"/>
      <c r="K60" s="3"/>
      <c r="L60" s="3"/>
      <c r="M60" s="3">
        <v>34</v>
      </c>
      <c r="N60" s="3"/>
    </row>
    <row r="61" spans="1:14" ht="19.5" customHeight="1">
      <c r="A61" s="3" t="s">
        <v>44</v>
      </c>
      <c r="B61" s="27" t="s">
        <v>47</v>
      </c>
      <c r="C61" s="24" t="s">
        <v>60</v>
      </c>
      <c r="D61" s="3">
        <f t="shared" si="9"/>
        <v>72</v>
      </c>
      <c r="E61" s="3">
        <f t="shared" si="10"/>
        <v>24</v>
      </c>
      <c r="F61" s="3">
        <f t="shared" si="11"/>
        <v>48</v>
      </c>
      <c r="G61" s="3">
        <f t="shared" si="12"/>
        <v>38</v>
      </c>
      <c r="H61" s="3">
        <v>10</v>
      </c>
      <c r="I61" s="3">
        <v>48</v>
      </c>
      <c r="J61" s="3"/>
      <c r="K61" s="3"/>
      <c r="L61" s="3"/>
      <c r="M61" s="3"/>
      <c r="N61" s="3"/>
    </row>
    <row r="62" spans="1:14" ht="19.5" customHeight="1">
      <c r="A62" s="3" t="s">
        <v>46</v>
      </c>
      <c r="B62" s="27" t="s">
        <v>49</v>
      </c>
      <c r="C62" s="24" t="s">
        <v>116</v>
      </c>
      <c r="D62" s="3">
        <f t="shared" si="9"/>
        <v>51</v>
      </c>
      <c r="E62" s="3">
        <f t="shared" si="10"/>
        <v>17</v>
      </c>
      <c r="F62" s="3">
        <f t="shared" si="11"/>
        <v>34</v>
      </c>
      <c r="G62" s="3">
        <f t="shared" si="12"/>
        <v>10</v>
      </c>
      <c r="H62" s="3">
        <v>24</v>
      </c>
      <c r="I62" s="28"/>
      <c r="J62" s="3">
        <v>34</v>
      </c>
      <c r="K62" s="3"/>
      <c r="L62" s="3"/>
      <c r="M62" s="3"/>
      <c r="N62" s="3"/>
    </row>
    <row r="63" spans="1:14" ht="19.5" customHeight="1">
      <c r="A63" s="3" t="s">
        <v>48</v>
      </c>
      <c r="B63" s="27" t="s">
        <v>51</v>
      </c>
      <c r="C63" s="24" t="s">
        <v>117</v>
      </c>
      <c r="D63" s="3">
        <f t="shared" si="9"/>
        <v>51</v>
      </c>
      <c r="E63" s="3">
        <f t="shared" si="10"/>
        <v>17</v>
      </c>
      <c r="F63" s="3">
        <f t="shared" si="11"/>
        <v>34</v>
      </c>
      <c r="G63" s="3">
        <f t="shared" si="12"/>
        <v>24</v>
      </c>
      <c r="H63" s="3">
        <v>10</v>
      </c>
      <c r="I63" s="28"/>
      <c r="J63" s="3"/>
      <c r="K63" s="3"/>
      <c r="L63" s="3"/>
      <c r="M63" s="3">
        <v>34</v>
      </c>
      <c r="N63" s="3"/>
    </row>
    <row r="64" spans="1:14" ht="19.5" customHeight="1">
      <c r="A64" s="3" t="s">
        <v>50</v>
      </c>
      <c r="B64" s="27" t="s">
        <v>53</v>
      </c>
      <c r="C64" s="24" t="s">
        <v>117</v>
      </c>
      <c r="D64" s="3">
        <f t="shared" si="9"/>
        <v>84</v>
      </c>
      <c r="E64" s="3">
        <f t="shared" si="10"/>
        <v>28</v>
      </c>
      <c r="F64" s="3">
        <f t="shared" si="11"/>
        <v>56</v>
      </c>
      <c r="G64" s="3">
        <f t="shared" si="12"/>
        <v>20</v>
      </c>
      <c r="H64" s="3">
        <v>36</v>
      </c>
      <c r="I64" s="29"/>
      <c r="J64" s="3"/>
      <c r="K64" s="3"/>
      <c r="L64" s="3">
        <v>32</v>
      </c>
      <c r="M64" s="3">
        <v>24</v>
      </c>
      <c r="N64" s="3"/>
    </row>
    <row r="65" spans="1:14" ht="19.5" customHeight="1">
      <c r="A65" s="3" t="s">
        <v>52</v>
      </c>
      <c r="B65" s="46" t="s">
        <v>115</v>
      </c>
      <c r="C65" s="36" t="s">
        <v>120</v>
      </c>
      <c r="D65" s="3">
        <f t="shared" si="9"/>
        <v>102</v>
      </c>
      <c r="E65" s="3">
        <f t="shared" si="10"/>
        <v>34</v>
      </c>
      <c r="F65" s="3">
        <f t="shared" si="11"/>
        <v>68</v>
      </c>
      <c r="G65" s="3">
        <f t="shared" si="12"/>
        <v>30</v>
      </c>
      <c r="H65" s="3">
        <v>38</v>
      </c>
      <c r="I65" s="29"/>
      <c r="J65" s="3"/>
      <c r="K65" s="3"/>
      <c r="L65" s="3"/>
      <c r="M65" s="3">
        <v>68</v>
      </c>
      <c r="N65" s="3"/>
    </row>
    <row r="66" spans="1:14" ht="19.5" customHeight="1">
      <c r="A66" s="53" t="s">
        <v>70</v>
      </c>
      <c r="B66" s="54" t="s">
        <v>38</v>
      </c>
      <c r="C66" s="64" t="s">
        <v>160</v>
      </c>
      <c r="D66" s="55">
        <f t="shared" si="9"/>
        <v>93</v>
      </c>
      <c r="E66" s="55">
        <f t="shared" si="10"/>
        <v>31</v>
      </c>
      <c r="F66" s="55">
        <f t="shared" si="11"/>
        <v>62</v>
      </c>
      <c r="G66" s="55">
        <f t="shared" si="12"/>
        <v>0</v>
      </c>
      <c r="H66" s="55">
        <v>62</v>
      </c>
      <c r="I66" s="56"/>
      <c r="J66" s="55"/>
      <c r="K66" s="55"/>
      <c r="L66" s="55">
        <v>38</v>
      </c>
      <c r="M66" s="55">
        <v>24</v>
      </c>
      <c r="N66" s="55"/>
    </row>
    <row r="67" spans="1:14" ht="19.5" customHeight="1">
      <c r="A67" s="25" t="s">
        <v>54</v>
      </c>
      <c r="B67" s="30" t="s">
        <v>55</v>
      </c>
      <c r="C67" s="21" t="s">
        <v>138</v>
      </c>
      <c r="D67" s="25">
        <f>D68+D75+D79</f>
        <v>1908</v>
      </c>
      <c r="E67" s="25">
        <f>E68+E75+E79</f>
        <v>168</v>
      </c>
      <c r="F67" s="25">
        <f>F68+F75+F79</f>
        <v>1740</v>
      </c>
      <c r="G67" s="25">
        <f>G68+G75+G79</f>
        <v>216</v>
      </c>
      <c r="H67" s="25">
        <f>H68+H75+H79</f>
        <v>1524</v>
      </c>
      <c r="I67" s="25">
        <f aca="true" t="shared" si="13" ref="I67:N67">I68+I75+I79</f>
        <v>122</v>
      </c>
      <c r="J67" s="25">
        <f t="shared" si="13"/>
        <v>182</v>
      </c>
      <c r="K67" s="25">
        <f t="shared" si="13"/>
        <v>64</v>
      </c>
      <c r="L67" s="25">
        <f t="shared" si="13"/>
        <v>272</v>
      </c>
      <c r="M67" s="25">
        <f t="shared" si="13"/>
        <v>380</v>
      </c>
      <c r="N67" s="25">
        <f t="shared" si="13"/>
        <v>720</v>
      </c>
    </row>
    <row r="68" spans="1:14" ht="31.5">
      <c r="A68" s="31" t="s">
        <v>56</v>
      </c>
      <c r="B68" s="32" t="s">
        <v>163</v>
      </c>
      <c r="C68" s="33" t="s">
        <v>93</v>
      </c>
      <c r="D68" s="31">
        <f>SUM(D69:D74)</f>
        <v>384</v>
      </c>
      <c r="E68" s="31">
        <f>SUM(E69:E74)</f>
        <v>80</v>
      </c>
      <c r="F68" s="31">
        <f>SUM(F69:F74)</f>
        <v>304</v>
      </c>
      <c r="G68" s="31">
        <f>SUM(G69:G74)</f>
        <v>116</v>
      </c>
      <c r="H68" s="31">
        <f>SUM(H69:H74)</f>
        <v>188</v>
      </c>
      <c r="I68" s="31">
        <f aca="true" t="shared" si="14" ref="I68:N68">SUM(I69:I74)</f>
        <v>122</v>
      </c>
      <c r="J68" s="31">
        <f t="shared" si="14"/>
        <v>182</v>
      </c>
      <c r="K68" s="31">
        <f t="shared" si="14"/>
        <v>0</v>
      </c>
      <c r="L68" s="31">
        <f t="shared" si="14"/>
        <v>0</v>
      </c>
      <c r="M68" s="31">
        <f t="shared" si="14"/>
        <v>0</v>
      </c>
      <c r="N68" s="31">
        <f t="shared" si="14"/>
        <v>0</v>
      </c>
    </row>
    <row r="69" spans="1:14" ht="19.5" customHeight="1">
      <c r="A69" s="3" t="s">
        <v>57</v>
      </c>
      <c r="B69" s="27" t="s">
        <v>106</v>
      </c>
      <c r="C69" s="24" t="s">
        <v>60</v>
      </c>
      <c r="D69" s="3">
        <f aca="true" t="shared" si="15" ref="D69:D74">SUM(E69:F69)</f>
        <v>78</v>
      </c>
      <c r="E69" s="3">
        <f>F69/2</f>
        <v>26</v>
      </c>
      <c r="F69" s="3">
        <f aca="true" t="shared" si="16" ref="F69:F74">SUM(I69:N69)</f>
        <v>52</v>
      </c>
      <c r="G69" s="3">
        <f>F69-H69</f>
        <v>44</v>
      </c>
      <c r="H69" s="3">
        <v>8</v>
      </c>
      <c r="I69" s="3">
        <v>52</v>
      </c>
      <c r="J69" s="3"/>
      <c r="K69" s="3"/>
      <c r="L69" s="3"/>
      <c r="M69" s="3"/>
      <c r="N69" s="3"/>
    </row>
    <row r="70" spans="1:14" ht="19.5" customHeight="1">
      <c r="A70" s="3" t="s">
        <v>58</v>
      </c>
      <c r="B70" s="27" t="s">
        <v>65</v>
      </c>
      <c r="C70" s="24" t="s">
        <v>118</v>
      </c>
      <c r="D70" s="3">
        <f t="shared" si="15"/>
        <v>60</v>
      </c>
      <c r="E70" s="3">
        <f>F70/2</f>
        <v>20</v>
      </c>
      <c r="F70" s="3">
        <f t="shared" si="16"/>
        <v>40</v>
      </c>
      <c r="G70" s="3">
        <f>F70-H70</f>
        <v>28</v>
      </c>
      <c r="H70" s="3">
        <v>12</v>
      </c>
      <c r="I70" s="3"/>
      <c r="J70" s="3">
        <v>40</v>
      </c>
      <c r="K70" s="3"/>
      <c r="L70" s="3"/>
      <c r="M70" s="3"/>
      <c r="N70" s="3"/>
    </row>
    <row r="71" spans="1:14" ht="19.5" customHeight="1">
      <c r="A71" s="3" t="s">
        <v>107</v>
      </c>
      <c r="B71" s="48" t="s">
        <v>108</v>
      </c>
      <c r="C71" s="24" t="s">
        <v>60</v>
      </c>
      <c r="D71" s="3">
        <f t="shared" si="15"/>
        <v>51</v>
      </c>
      <c r="E71" s="3">
        <f>F71/2</f>
        <v>17</v>
      </c>
      <c r="F71" s="3">
        <f t="shared" si="16"/>
        <v>34</v>
      </c>
      <c r="G71" s="3">
        <f>F71-H71</f>
        <v>22</v>
      </c>
      <c r="H71" s="3">
        <v>12</v>
      </c>
      <c r="I71" s="3">
        <v>34</v>
      </c>
      <c r="J71" s="3"/>
      <c r="K71" s="3"/>
      <c r="L71" s="3"/>
      <c r="M71" s="3"/>
      <c r="N71" s="3"/>
    </row>
    <row r="72" spans="1:14" ht="19.5" customHeight="1">
      <c r="A72" s="3" t="s">
        <v>109</v>
      </c>
      <c r="B72" s="48" t="s">
        <v>110</v>
      </c>
      <c r="C72" s="24" t="s">
        <v>118</v>
      </c>
      <c r="D72" s="3">
        <f t="shared" si="15"/>
        <v>51</v>
      </c>
      <c r="E72" s="3">
        <f>F72/2</f>
        <v>17</v>
      </c>
      <c r="F72" s="3">
        <f t="shared" si="16"/>
        <v>34</v>
      </c>
      <c r="G72" s="3">
        <f>F72-H72</f>
        <v>22</v>
      </c>
      <c r="H72" s="3">
        <v>12</v>
      </c>
      <c r="I72" s="3"/>
      <c r="J72" s="3">
        <v>34</v>
      </c>
      <c r="K72" s="3"/>
      <c r="L72" s="3"/>
      <c r="M72" s="3"/>
      <c r="N72" s="3"/>
    </row>
    <row r="73" spans="1:14" ht="19.5" customHeight="1">
      <c r="A73" s="34" t="s">
        <v>59</v>
      </c>
      <c r="B73" s="35" t="s">
        <v>6</v>
      </c>
      <c r="C73" s="24" t="s">
        <v>118</v>
      </c>
      <c r="D73" s="34">
        <f t="shared" si="15"/>
        <v>72</v>
      </c>
      <c r="E73" s="34"/>
      <c r="F73" s="3">
        <f t="shared" si="16"/>
        <v>72</v>
      </c>
      <c r="G73" s="34"/>
      <c r="H73" s="34">
        <f>I73+J73+K73+L73+M73+N73</f>
        <v>72</v>
      </c>
      <c r="I73" s="34">
        <v>36</v>
      </c>
      <c r="J73" s="34">
        <v>36</v>
      </c>
      <c r="K73" s="34"/>
      <c r="L73" s="34"/>
      <c r="M73" s="34"/>
      <c r="N73" s="34"/>
    </row>
    <row r="74" spans="1:14" ht="19.5" customHeight="1">
      <c r="A74" s="34" t="s">
        <v>61</v>
      </c>
      <c r="B74" s="35" t="s">
        <v>62</v>
      </c>
      <c r="C74" s="24" t="s">
        <v>118</v>
      </c>
      <c r="D74" s="34">
        <f t="shared" si="15"/>
        <v>72</v>
      </c>
      <c r="E74" s="34"/>
      <c r="F74" s="3">
        <f t="shared" si="16"/>
        <v>72</v>
      </c>
      <c r="G74" s="34"/>
      <c r="H74" s="34">
        <f>I74+J74+K74+L74+M74+N74</f>
        <v>72</v>
      </c>
      <c r="I74" s="34"/>
      <c r="J74" s="34">
        <v>72</v>
      </c>
      <c r="K74" s="34"/>
      <c r="L74" s="34"/>
      <c r="M74" s="34"/>
      <c r="N74" s="34"/>
    </row>
    <row r="75" spans="1:14" ht="31.5">
      <c r="A75" s="31" t="s">
        <v>63</v>
      </c>
      <c r="B75" s="32" t="s">
        <v>111</v>
      </c>
      <c r="C75" s="33" t="s">
        <v>93</v>
      </c>
      <c r="D75" s="31">
        <f>SUM(D76:D78)</f>
        <v>864</v>
      </c>
      <c r="E75" s="31">
        <f aca="true" t="shared" si="17" ref="E75:N75">SUM(E76:E78)</f>
        <v>60</v>
      </c>
      <c r="F75" s="31">
        <f t="shared" si="17"/>
        <v>804</v>
      </c>
      <c r="G75" s="31">
        <f t="shared" si="17"/>
        <v>84</v>
      </c>
      <c r="H75" s="31">
        <f t="shared" si="17"/>
        <v>720</v>
      </c>
      <c r="I75" s="31">
        <f t="shared" si="17"/>
        <v>0</v>
      </c>
      <c r="J75" s="31">
        <f t="shared" si="17"/>
        <v>0</v>
      </c>
      <c r="K75" s="31">
        <f t="shared" si="17"/>
        <v>64</v>
      </c>
      <c r="L75" s="31">
        <f t="shared" si="17"/>
        <v>272</v>
      </c>
      <c r="M75" s="31">
        <f t="shared" si="17"/>
        <v>180</v>
      </c>
      <c r="N75" s="31">
        <f t="shared" si="17"/>
        <v>288</v>
      </c>
    </row>
    <row r="76" spans="1:14" ht="30.75" customHeight="1">
      <c r="A76" s="3" t="s">
        <v>64</v>
      </c>
      <c r="B76" s="27" t="s">
        <v>112</v>
      </c>
      <c r="C76" s="24" t="s">
        <v>119</v>
      </c>
      <c r="D76" s="3">
        <f>SUM(E76:F76)</f>
        <v>180</v>
      </c>
      <c r="E76" s="3">
        <f>F76/2</f>
        <v>60</v>
      </c>
      <c r="F76" s="3">
        <f>SUM(I76:N76)</f>
        <v>120</v>
      </c>
      <c r="G76" s="3">
        <f>F76-H76</f>
        <v>84</v>
      </c>
      <c r="H76" s="3">
        <v>36</v>
      </c>
      <c r="I76" s="3"/>
      <c r="J76" s="3"/>
      <c r="K76" s="3">
        <v>64</v>
      </c>
      <c r="L76" s="3">
        <v>56</v>
      </c>
      <c r="M76" s="3"/>
      <c r="N76" s="3"/>
    </row>
    <row r="77" spans="1:14" ht="19.5" customHeight="1">
      <c r="A77" s="34" t="s">
        <v>66</v>
      </c>
      <c r="B77" s="35" t="s">
        <v>6</v>
      </c>
      <c r="C77" s="79" t="s">
        <v>121</v>
      </c>
      <c r="D77" s="34">
        <f>SUM(E77:F77)</f>
        <v>144</v>
      </c>
      <c r="E77" s="34"/>
      <c r="F77" s="3">
        <f>SUM(I77:N77)</f>
        <v>144</v>
      </c>
      <c r="G77" s="3"/>
      <c r="H77" s="34">
        <f>I77+J77+K77+L77+M77+N77</f>
        <v>144</v>
      </c>
      <c r="I77" s="37"/>
      <c r="J77" s="34"/>
      <c r="K77" s="34"/>
      <c r="L77" s="34">
        <v>144</v>
      </c>
      <c r="M77" s="34"/>
      <c r="N77" s="34"/>
    </row>
    <row r="78" spans="1:14" ht="19.5" customHeight="1">
      <c r="A78" s="34" t="s">
        <v>67</v>
      </c>
      <c r="B78" s="35" t="s">
        <v>62</v>
      </c>
      <c r="C78" s="79"/>
      <c r="D78" s="34">
        <f>SUM(E78:F78)</f>
        <v>540</v>
      </c>
      <c r="E78" s="34"/>
      <c r="F78" s="3">
        <f>SUM(I78:N78)</f>
        <v>540</v>
      </c>
      <c r="G78" s="3"/>
      <c r="H78" s="34">
        <f>I78+J78+K78+L78+M78+N78</f>
        <v>540</v>
      </c>
      <c r="I78" s="37"/>
      <c r="J78" s="34"/>
      <c r="K78" s="34"/>
      <c r="L78" s="34">
        <v>72</v>
      </c>
      <c r="M78" s="34">
        <v>180</v>
      </c>
      <c r="N78" s="34">
        <v>288</v>
      </c>
    </row>
    <row r="79" spans="1:14" ht="19.5" customHeight="1">
      <c r="A79" s="31" t="s">
        <v>68</v>
      </c>
      <c r="B79" s="32" t="s">
        <v>113</v>
      </c>
      <c r="C79" s="33" t="s">
        <v>93</v>
      </c>
      <c r="D79" s="31">
        <f>SUM(D80:D82)</f>
        <v>660</v>
      </c>
      <c r="E79" s="31">
        <f aca="true" t="shared" si="18" ref="E79:N79">SUM(E80:E82)</f>
        <v>28</v>
      </c>
      <c r="F79" s="31">
        <f t="shared" si="18"/>
        <v>632</v>
      </c>
      <c r="G79" s="31">
        <f t="shared" si="18"/>
        <v>16</v>
      </c>
      <c r="H79" s="31">
        <f t="shared" si="18"/>
        <v>616</v>
      </c>
      <c r="I79" s="31">
        <f>SUM(I80:I82)</f>
        <v>0</v>
      </c>
      <c r="J79" s="31">
        <f>SUM(J80:J82)</f>
        <v>0</v>
      </c>
      <c r="K79" s="31">
        <f t="shared" si="18"/>
        <v>0</v>
      </c>
      <c r="L79" s="31">
        <f t="shared" si="18"/>
        <v>0</v>
      </c>
      <c r="M79" s="31">
        <f t="shared" si="18"/>
        <v>200</v>
      </c>
      <c r="N79" s="31">
        <f t="shared" si="18"/>
        <v>432</v>
      </c>
    </row>
    <row r="80" spans="1:14" ht="31.5">
      <c r="A80" s="34" t="s">
        <v>69</v>
      </c>
      <c r="B80" s="35" t="s">
        <v>114</v>
      </c>
      <c r="C80" s="36" t="s">
        <v>120</v>
      </c>
      <c r="D80" s="34">
        <f>SUM(E80:F80)</f>
        <v>84</v>
      </c>
      <c r="E80" s="34">
        <f>F80/2</f>
        <v>28</v>
      </c>
      <c r="F80" s="34">
        <f>SUM(I80:N80)</f>
        <v>56</v>
      </c>
      <c r="G80" s="34">
        <f>F80-H80</f>
        <v>16</v>
      </c>
      <c r="H80" s="34">
        <v>40</v>
      </c>
      <c r="I80" s="37"/>
      <c r="J80" s="34"/>
      <c r="K80" s="34"/>
      <c r="L80" s="34"/>
      <c r="M80" s="34">
        <v>56</v>
      </c>
      <c r="N80" s="34"/>
    </row>
    <row r="81" spans="1:14" ht="19.5" customHeight="1">
      <c r="A81" s="34" t="s">
        <v>169</v>
      </c>
      <c r="B81" s="35" t="s">
        <v>6</v>
      </c>
      <c r="C81" s="36" t="s">
        <v>120</v>
      </c>
      <c r="D81" s="34">
        <f>SUM(E81:F81)</f>
        <v>144</v>
      </c>
      <c r="E81" s="34"/>
      <c r="F81" s="34">
        <f>SUM(I81:N81)</f>
        <v>144</v>
      </c>
      <c r="G81" s="34"/>
      <c r="H81" s="34">
        <f>I81+J81+K81+L81+M81+N81</f>
        <v>144</v>
      </c>
      <c r="I81" s="38"/>
      <c r="J81" s="34"/>
      <c r="K81" s="34"/>
      <c r="L81" s="34"/>
      <c r="M81" s="34">
        <v>144</v>
      </c>
      <c r="N81" s="34"/>
    </row>
    <row r="82" spans="1:14" ht="19.5" customHeight="1">
      <c r="A82" s="34" t="s">
        <v>170</v>
      </c>
      <c r="B82" s="35" t="s">
        <v>62</v>
      </c>
      <c r="C82" s="36" t="s">
        <v>94</v>
      </c>
      <c r="D82" s="34">
        <f>SUM(E82:F82)</f>
        <v>432</v>
      </c>
      <c r="E82" s="34"/>
      <c r="F82" s="34">
        <f>SUM(I82:N82)</f>
        <v>432</v>
      </c>
      <c r="G82" s="34"/>
      <c r="H82" s="34">
        <f>I82+J82+K82+L82+M82+N82</f>
        <v>432</v>
      </c>
      <c r="I82" s="38"/>
      <c r="J82" s="34"/>
      <c r="K82" s="34"/>
      <c r="L82" s="34"/>
      <c r="M82" s="34"/>
      <c r="N82" s="34">
        <v>432</v>
      </c>
    </row>
    <row r="83" spans="1:14" ht="15.75">
      <c r="A83" s="39"/>
      <c r="B83" s="40" t="s">
        <v>71</v>
      </c>
      <c r="C83" s="21" t="s">
        <v>137</v>
      </c>
      <c r="D83" s="39">
        <f aca="true" t="shared" si="19" ref="D83:N83">D37+D58+D67</f>
        <v>5562</v>
      </c>
      <c r="E83" s="39">
        <f t="shared" si="19"/>
        <v>1386</v>
      </c>
      <c r="F83" s="39">
        <f t="shared" si="19"/>
        <v>4176</v>
      </c>
      <c r="G83" s="39">
        <f t="shared" si="19"/>
        <v>1356</v>
      </c>
      <c r="H83" s="39">
        <f t="shared" si="19"/>
        <v>2820</v>
      </c>
      <c r="I83" s="39">
        <f t="shared" si="19"/>
        <v>612</v>
      </c>
      <c r="J83" s="39">
        <f t="shared" si="19"/>
        <v>864</v>
      </c>
      <c r="K83" s="39">
        <f t="shared" si="19"/>
        <v>576</v>
      </c>
      <c r="L83" s="39">
        <f t="shared" si="19"/>
        <v>792</v>
      </c>
      <c r="M83" s="39">
        <f t="shared" si="19"/>
        <v>612</v>
      </c>
      <c r="N83" s="39">
        <f t="shared" si="19"/>
        <v>720</v>
      </c>
    </row>
    <row r="84" spans="1:14" ht="15.75">
      <c r="A84" s="39"/>
      <c r="B84" s="40"/>
      <c r="C84" s="41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4" ht="15.75">
      <c r="A85" s="4" t="s">
        <v>72</v>
      </c>
      <c r="B85" s="42" t="s">
        <v>9</v>
      </c>
      <c r="C85" s="67" t="s">
        <v>166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1:14" ht="15.75" customHeight="1">
      <c r="A86" s="68" t="s">
        <v>91</v>
      </c>
      <c r="B86" s="68"/>
      <c r="C86" s="68"/>
      <c r="D86" s="68"/>
      <c r="E86" s="68"/>
      <c r="F86" s="65" t="s">
        <v>73</v>
      </c>
      <c r="G86" s="65"/>
      <c r="H86" s="16">
        <f>I86+J86+K86+L86+M86+N86</f>
        <v>2772</v>
      </c>
      <c r="I86" s="3">
        <f aca="true" t="shared" si="20" ref="I86:N86">I37+I58+I69+I70+I71+I72+I76+I80</f>
        <v>576</v>
      </c>
      <c r="J86" s="3">
        <f t="shared" si="20"/>
        <v>756</v>
      </c>
      <c r="K86" s="3">
        <f t="shared" si="20"/>
        <v>576</v>
      </c>
      <c r="L86" s="3">
        <f t="shared" si="20"/>
        <v>576</v>
      </c>
      <c r="M86" s="3">
        <f t="shared" si="20"/>
        <v>288</v>
      </c>
      <c r="N86" s="3">
        <f t="shared" si="20"/>
        <v>0</v>
      </c>
    </row>
    <row r="87" spans="1:14" ht="15.75" customHeight="1">
      <c r="A87" s="68"/>
      <c r="B87" s="68"/>
      <c r="C87" s="68"/>
      <c r="D87" s="68"/>
      <c r="E87" s="68"/>
      <c r="F87" s="65" t="s">
        <v>74</v>
      </c>
      <c r="G87" s="65"/>
      <c r="H87" s="16">
        <f>I87+J87+K87+L87+M87+N87</f>
        <v>360</v>
      </c>
      <c r="I87" s="3">
        <f aca="true" t="shared" si="21" ref="I87:N88">I73+I77+I81</f>
        <v>36</v>
      </c>
      <c r="J87" s="3">
        <f t="shared" si="21"/>
        <v>36</v>
      </c>
      <c r="K87" s="3">
        <f t="shared" si="21"/>
        <v>0</v>
      </c>
      <c r="L87" s="3">
        <f t="shared" si="21"/>
        <v>144</v>
      </c>
      <c r="M87" s="3">
        <f t="shared" si="21"/>
        <v>144</v>
      </c>
      <c r="N87" s="3">
        <f t="shared" si="21"/>
        <v>0</v>
      </c>
    </row>
    <row r="88" spans="1:14" ht="15.75" customHeight="1">
      <c r="A88" s="68"/>
      <c r="B88" s="68"/>
      <c r="C88" s="68"/>
      <c r="D88" s="68"/>
      <c r="E88" s="68"/>
      <c r="F88" s="65" t="s">
        <v>75</v>
      </c>
      <c r="G88" s="65"/>
      <c r="H88" s="16">
        <f>I88+J88+K88+L88+M88+N88</f>
        <v>1044</v>
      </c>
      <c r="I88" s="3">
        <f t="shared" si="21"/>
        <v>0</v>
      </c>
      <c r="J88" s="3">
        <f t="shared" si="21"/>
        <v>72</v>
      </c>
      <c r="K88" s="3">
        <f t="shared" si="21"/>
        <v>0</v>
      </c>
      <c r="L88" s="3">
        <f t="shared" si="21"/>
        <v>72</v>
      </c>
      <c r="M88" s="3">
        <f t="shared" si="21"/>
        <v>180</v>
      </c>
      <c r="N88" s="3">
        <f t="shared" si="21"/>
        <v>720</v>
      </c>
    </row>
    <row r="89" spans="1:14" ht="15.75">
      <c r="A89" s="68"/>
      <c r="B89" s="68"/>
      <c r="C89" s="68"/>
      <c r="D89" s="68"/>
      <c r="E89" s="68"/>
      <c r="F89" s="66" t="s">
        <v>76</v>
      </c>
      <c r="G89" s="66"/>
      <c r="H89" s="16">
        <f>I89+J89+K89+L89+M89+N89</f>
        <v>7</v>
      </c>
      <c r="I89" s="34">
        <v>0</v>
      </c>
      <c r="J89" s="34">
        <v>1</v>
      </c>
      <c r="K89" s="34">
        <v>1</v>
      </c>
      <c r="L89" s="34">
        <v>3</v>
      </c>
      <c r="M89" s="34">
        <v>0</v>
      </c>
      <c r="N89" s="34">
        <v>2</v>
      </c>
    </row>
    <row r="90" spans="1:14" ht="15.75">
      <c r="A90" s="68"/>
      <c r="B90" s="68"/>
      <c r="C90" s="68"/>
      <c r="D90" s="68"/>
      <c r="E90" s="68"/>
      <c r="F90" s="66" t="s">
        <v>77</v>
      </c>
      <c r="G90" s="66"/>
      <c r="H90" s="16">
        <f>I90+J90+K90+L90+M90+N90</f>
        <v>28</v>
      </c>
      <c r="I90" s="34">
        <v>4</v>
      </c>
      <c r="J90" s="34">
        <v>5</v>
      </c>
      <c r="K90" s="34">
        <v>3</v>
      </c>
      <c r="L90" s="34">
        <v>7</v>
      </c>
      <c r="M90" s="34">
        <v>7</v>
      </c>
      <c r="N90" s="34">
        <v>2</v>
      </c>
    </row>
    <row r="91" spans="1:14" ht="15.75">
      <c r="A91" s="68"/>
      <c r="B91" s="68"/>
      <c r="C91" s="68"/>
      <c r="D91" s="68"/>
      <c r="E91" s="68"/>
      <c r="F91" s="66" t="s">
        <v>123</v>
      </c>
      <c r="G91" s="66"/>
      <c r="H91" s="16"/>
      <c r="I91" s="34" t="s">
        <v>124</v>
      </c>
      <c r="J91" s="34" t="s">
        <v>124</v>
      </c>
      <c r="K91" s="34" t="s">
        <v>125</v>
      </c>
      <c r="L91" s="34" t="s">
        <v>124</v>
      </c>
      <c r="M91" s="34" t="s">
        <v>125</v>
      </c>
      <c r="N91" s="34"/>
    </row>
  </sheetData>
  <sheetProtection/>
  <mergeCells count="59">
    <mergeCell ref="A11:N11"/>
    <mergeCell ref="D20:N20"/>
    <mergeCell ref="D24:E24"/>
    <mergeCell ref="H24:I24"/>
    <mergeCell ref="J24:K24"/>
    <mergeCell ref="L24:M24"/>
    <mergeCell ref="C77:C78"/>
    <mergeCell ref="J25:K25"/>
    <mergeCell ref="L25:M25"/>
    <mergeCell ref="D26:E26"/>
    <mergeCell ref="H26:I26"/>
    <mergeCell ref="C44:C45"/>
    <mergeCell ref="D25:E25"/>
    <mergeCell ref="H25:I25"/>
    <mergeCell ref="J26:K26"/>
    <mergeCell ref="L28:M28"/>
    <mergeCell ref="A30:A35"/>
    <mergeCell ref="B30:B35"/>
    <mergeCell ref="C30:C35"/>
    <mergeCell ref="D30:H30"/>
    <mergeCell ref="I30:N30"/>
    <mergeCell ref="A6:N6"/>
    <mergeCell ref="A7:N7"/>
    <mergeCell ref="A8:N8"/>
    <mergeCell ref="A9:N9"/>
    <mergeCell ref="A10:N10"/>
    <mergeCell ref="M31:N31"/>
    <mergeCell ref="L26:M26"/>
    <mergeCell ref="D27:E27"/>
    <mergeCell ref="H27:I27"/>
    <mergeCell ref="J27:K27"/>
    <mergeCell ref="L27:M27"/>
    <mergeCell ref="H33:H35"/>
    <mergeCell ref="D31:D35"/>
    <mergeCell ref="I31:J31"/>
    <mergeCell ref="D28:E28"/>
    <mergeCell ref="H28:I28"/>
    <mergeCell ref="J28:K28"/>
    <mergeCell ref="F31:H31"/>
    <mergeCell ref="E31:E35"/>
    <mergeCell ref="K31:L31"/>
    <mergeCell ref="G33:G35"/>
    <mergeCell ref="M32:N32"/>
    <mergeCell ref="K34:L34"/>
    <mergeCell ref="M34:N34"/>
    <mergeCell ref="I34:J34"/>
    <mergeCell ref="C48:C49"/>
    <mergeCell ref="F86:G86"/>
    <mergeCell ref="F32:F35"/>
    <mergeCell ref="G32:H32"/>
    <mergeCell ref="I32:J32"/>
    <mergeCell ref="K32:L32"/>
    <mergeCell ref="F87:G87"/>
    <mergeCell ref="F88:G88"/>
    <mergeCell ref="F89:G89"/>
    <mergeCell ref="C85:N85"/>
    <mergeCell ref="A86:E91"/>
    <mergeCell ref="F90:G90"/>
    <mergeCell ref="F91:G91"/>
  </mergeCells>
  <printOptions horizontalCentered="1"/>
  <pageMargins left="0.3937007874015748" right="0.3937007874015748" top="0.5905511811023623" bottom="0.21" header="0" footer="0"/>
  <pageSetup fitToHeight="1" fitToWidth="1" horizontalDpi="600" verticalDpi="600" orientation="portrait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2019-09-09T05:47:19Z</cp:lastPrinted>
  <dcterms:modified xsi:type="dcterms:W3CDTF">2019-09-09T05:47:50Z</dcterms:modified>
  <cp:category/>
  <cp:version/>
  <cp:contentType/>
  <cp:contentStatus/>
</cp:coreProperties>
</file>