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6" activeTab="1"/>
  </bookViews>
  <sheets>
    <sheet name="Станочник" sheetId="1" r:id="rId1"/>
    <sheet name="Станочник (2)" sheetId="2" r:id="rId2"/>
  </sheets>
  <definedNames>
    <definedName name="Excel_BuiltIn_Print_Area_1_1" localSheetId="1">'Станочник (2)'!$A$1:$O$82</definedName>
    <definedName name="Excel_BuiltIn_Print_Area_1_1">'Станочник'!$A$1:$O$73</definedName>
    <definedName name="_xlnm.Print_Area" localSheetId="0">'Станочник'!$A$1:$N$73</definedName>
    <definedName name="_xlnm.Print_Area" localSheetId="1">'Станочник (2)'!$A$1:$N$82</definedName>
  </definedNames>
  <calcPr fullCalcOnLoad="1"/>
</workbook>
</file>

<file path=xl/sharedStrings.xml><?xml version="1.0" encoding="utf-8"?>
<sst xmlns="http://schemas.openxmlformats.org/spreadsheetml/2006/main" count="336" uniqueCount="201">
  <si>
    <t>УТВЕРЖДАЮ</t>
  </si>
  <si>
    <t>Директор ГБОУ СПО (ССУЗ) «ЗлатПГТ»</t>
  </si>
  <si>
    <t>_____________________ В.М. Рябикин</t>
  </si>
  <si>
    <t>«_____»____________ 20 __ г.</t>
  </si>
  <si>
    <t>УЧЕБНЫЙ ПЛАН</t>
  </si>
  <si>
    <t>Государственного бюджетного образовательного учреждения среднего профессионального образования (среднее специальное учебное заведение)</t>
  </si>
  <si>
    <t>«Златоустовский промышленно-гуманитарный техникум имени Шора И.Я.»</t>
  </si>
  <si>
    <t>по профессии начального профессионального образования</t>
  </si>
  <si>
    <t>151902.03 Станочник (металлообработка)</t>
  </si>
  <si>
    <t xml:space="preserve">Квалификация: </t>
  </si>
  <si>
    <t>станочник широкого профиля</t>
  </si>
  <si>
    <t>оператор станков с программным управлением</t>
  </si>
  <si>
    <t>Форма обучения – очная</t>
  </si>
  <si>
    <t>Нормативный срок обучения – 2 года 5 месяцев</t>
  </si>
  <si>
    <t xml:space="preserve">на базе основного общего образования </t>
  </si>
  <si>
    <t>Профиль получаемого профессионального образования при реализации программы среднего полного (общего) образования-технический</t>
  </si>
  <si>
    <t>Сводные данные по бюджету времени (в неделях)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</si>
  <si>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</si>
  <si>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</si>
  <si>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</si>
  <si>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</si>
  <si>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</si>
  <si>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</si>
  <si>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</si>
  <si>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</si>
  <si>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I</t>
  </si>
  <si>
    <t>II</t>
  </si>
  <si>
    <t>III</t>
  </si>
  <si>
    <t>ВСЕГО</t>
  </si>
  <si>
    <t>Индекс</t>
  </si>
  <si>
    <t>Наименование циклов, дисциплин, профессиональных модулей, МДК, практик</t>
  </si>
  <si>
    <t>Формы промежуточных аттестаций</t>
  </si>
  <si>
    <t>Учебная нагрузка обучающихся (час.)</t>
  </si>
  <si>
    <t>Распределение по курсам (количество часов в неделю)</t>
  </si>
  <si>
    <t>Максимальная</t>
  </si>
  <si>
    <t>Самостоятельная работа</t>
  </si>
  <si>
    <t>Обязательная аудитория</t>
  </si>
  <si>
    <t>1 курс</t>
  </si>
  <si>
    <t>2 курс</t>
  </si>
  <si>
    <t>3 курс</t>
  </si>
  <si>
    <t>Всего занятий</t>
  </si>
  <si>
    <t>в т.ч.</t>
  </si>
  <si>
    <t>Семестр</t>
  </si>
  <si>
    <t>Лекций, семинаров, уроков</t>
  </si>
  <si>
    <t>Лаб.и практ.занятия</t>
  </si>
  <si>
    <t>Кол-во недель</t>
  </si>
  <si>
    <t>О.00</t>
  </si>
  <si>
    <t>Общеобразовательный цикл</t>
  </si>
  <si>
    <t>0/12/3</t>
  </si>
  <si>
    <t>ОДБ.01</t>
  </si>
  <si>
    <t>Русский язык</t>
  </si>
  <si>
    <t>-, ДЗ, Э</t>
  </si>
  <si>
    <t>ОДБ.02</t>
  </si>
  <si>
    <t>Литература</t>
  </si>
  <si>
    <t>-, -, ДЗ</t>
  </si>
  <si>
    <t>ОДБ.03</t>
  </si>
  <si>
    <t>Иностранный язык</t>
  </si>
  <si>
    <t>ОДБ.04</t>
  </si>
  <si>
    <t>История</t>
  </si>
  <si>
    <t>-, -, -</t>
  </si>
  <si>
    <t>ОДБ.05</t>
  </si>
  <si>
    <t>Обществознание</t>
  </si>
  <si>
    <t>-, ДЗ, ДЗ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</si>
  <si>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</si>
  <si>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</si>
  <si>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</si>
  <si>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</si>
  <si>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</si>
  <si>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</si>
  <si>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З,З,ДЗ</t>
  </si>
  <si>
    <t>ОДБ.09</t>
  </si>
  <si>
    <t>ОБЖ</t>
  </si>
  <si>
    <t>ДЗ,ДЗ</t>
  </si>
  <si>
    <t>ОДП.01</t>
  </si>
  <si>
    <t>Математика</t>
  </si>
  <si>
    <t>ОДП.03</t>
  </si>
  <si>
    <t>Физика</t>
  </si>
  <si>
    <t>ОДП.02</t>
  </si>
  <si>
    <t>Информатика и ИКТ</t>
  </si>
  <si>
    <t>ОП.00</t>
  </si>
  <si>
    <t>Общепрофессиональный цикл</t>
  </si>
  <si>
    <t>6/1/1</t>
  </si>
  <si>
    <t>ОП.01</t>
  </si>
  <si>
    <t>Технические измерения</t>
  </si>
  <si>
    <t>З</t>
  </si>
  <si>
    <t>ОП.02</t>
  </si>
  <si>
    <t>Техническая графика</t>
  </si>
  <si>
    <t>ОП.03</t>
  </si>
  <si>
    <t>Основы электротехники</t>
  </si>
  <si>
    <t>ОП.04</t>
  </si>
  <si>
    <t>Основы материаловедения</t>
  </si>
  <si>
    <t>З,Э</t>
  </si>
  <si>
    <t>ОП.05</t>
  </si>
  <si>
    <t>Общие основы технологии металлообработки и работы на металлорежущих станках</t>
  </si>
  <si>
    <t>ОП.06</t>
  </si>
  <si>
    <t>Безопасность жизнедеятельности</t>
  </si>
  <si>
    <t>З, ДЗ</t>
  </si>
  <si>
    <t>П.00</t>
  </si>
  <si>
    <t>Профессиональный цикл</t>
  </si>
  <si>
    <t>1/4/4</t>
  </si>
  <si>
    <t>ПМ.01</t>
  </si>
  <si>
    <t>Программное управление металлорежущими станками</t>
  </si>
  <si>
    <t>-, 2/2</t>
  </si>
  <si>
    <t>МДК.01.01</t>
  </si>
  <si>
    <t>Технология металлообработки на металлорежущих станках с программным управлением</t>
  </si>
  <si>
    <t>Э</t>
  </si>
  <si>
    <t>УП.01</t>
  </si>
  <si>
    <t>ДЗ</t>
  </si>
  <si>
    <t>ПП.01</t>
  </si>
  <si>
    <t>ПМ.02</t>
  </si>
  <si>
    <t>Обработка деталей на металлорежущих станках различного типа и вида (сверлильных, токарных, фрезерных, копировальных, шпоночных и шлифовальных)</t>
  </si>
  <si>
    <t>1/2/2</t>
  </si>
  <si>
    <t>МДК.02.01</t>
  </si>
  <si>
    <t>Технология обработки на металлорежущих станках</t>
  </si>
  <si>
    <t>УП.02</t>
  </si>
  <si>
    <t>ПП.02</t>
  </si>
  <si>
    <t>ФК.00</t>
  </si>
  <si>
    <t>Всего:</t>
  </si>
  <si>
    <t>7/17/8</t>
  </si>
  <si>
    <t>ГИА.00</t>
  </si>
  <si>
    <t>Государственная (итоговая) аттестация</t>
  </si>
  <si>
    <t>Консультации на учебную группу по 100 часов в год (всего 250 час.)</t>
  </si>
  <si>
    <t>дисциплин и МДК</t>
  </si>
  <si>
    <t>учебной практики</t>
  </si>
  <si>
    <t>производст.практики</t>
  </si>
  <si>
    <t>экзаменов</t>
  </si>
  <si>
    <t>дифф.зачетов</t>
  </si>
  <si>
    <t>зачетов</t>
  </si>
  <si>
    <t>государственного бюджетного профессионального образовательного учреждения</t>
  </si>
  <si>
    <t>«Златоустовский индустриальный колледж им.П.П.Аносова»</t>
  </si>
  <si>
    <t>Нормативный срок обучения – 2 года 10 месяцев</t>
  </si>
  <si>
    <t>Лаб.и практ. занятия</t>
  </si>
  <si>
    <t>Общеобразовательные учебные дисциплины (общие и по выбору) базовые</t>
  </si>
  <si>
    <t>Экология</t>
  </si>
  <si>
    <t>Георграфия</t>
  </si>
  <si>
    <t>Основы предпринимательства и трудоустройства на работу</t>
  </si>
  <si>
    <t>Общеобразовательные дисциплины (общие и по выбору) профильные</t>
  </si>
  <si>
    <t>Учебные дисциплины дополнительные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</si>
  <si>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</si>
  <si>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</si>
  <si>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</si>
  <si>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</si>
  <si>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</si>
  <si>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</si>
  <si>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</si>
  <si>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</si>
  <si>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</si>
  <si>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</si>
  <si>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ОУДБ.11</t>
  </si>
  <si>
    <t>ОУДБ.00</t>
  </si>
  <si>
    <t>ОУДП.00</t>
  </si>
  <si>
    <t>ОУДП.01</t>
  </si>
  <si>
    <t>ОУДП.02</t>
  </si>
  <si>
    <t>ОУДП.03</t>
  </si>
  <si>
    <t>УДД.00</t>
  </si>
  <si>
    <t>УДД.01</t>
  </si>
  <si>
    <t>УДД.02</t>
  </si>
  <si>
    <t xml:space="preserve">Информатика </t>
  </si>
  <si>
    <t xml:space="preserve"> по профессии 15.01.25 Станочник (металлообработка)</t>
  </si>
  <si>
    <t>Профиль получаемого профессионального образования при реализации программы среднего общего образования-технический</t>
  </si>
  <si>
    <t xml:space="preserve">Консультации4 часа на 1 студента в год                                                                                                     Государственная итоговая аттестация                                                                                                                                              Выпускная квалификационная работа                                                                 </t>
  </si>
  <si>
    <t>-, -, -ДЗ</t>
  </si>
  <si>
    <t>-,-,-, ДЗ</t>
  </si>
  <si>
    <t>-,-,-,-,ДЗ</t>
  </si>
  <si>
    <t>УТВЕРЖДЕНО</t>
  </si>
  <si>
    <t>Приказом ГБПОУ «ЗлатИК им.П.П.Аносова»</t>
  </si>
  <si>
    <t>№_______«_____»____________ 20 __ г.</t>
  </si>
  <si>
    <t>Технология</t>
  </si>
  <si>
    <t>Основы исследовательской деятельности</t>
  </si>
  <si>
    <t xml:space="preserve">Математика:алгебра, начала математического анализа, геометрия </t>
  </si>
  <si>
    <t>22 (15+7)</t>
  </si>
  <si>
    <t>Основы безопасности жизнедеятельности</t>
  </si>
  <si>
    <t>-, -,-,, Э</t>
  </si>
  <si>
    <t>-, -,-, Э</t>
  </si>
  <si>
    <t>0з/1 дз/2 э</t>
  </si>
  <si>
    <t>0з/2 дз/0 э</t>
  </si>
  <si>
    <t>-,-,-,-, ДЗ</t>
  </si>
  <si>
    <t>Э(к)</t>
  </si>
  <si>
    <t>-,-,-,-,-,ДЗ</t>
  </si>
  <si>
    <t>-,-,-,-,-,Э</t>
  </si>
  <si>
    <t>-,-,-,Э</t>
  </si>
  <si>
    <t>З,З, ДЗ</t>
  </si>
  <si>
    <t>-,-,Э</t>
  </si>
  <si>
    <t>-, -,-, ДЗ</t>
  </si>
  <si>
    <t>-,Э</t>
  </si>
  <si>
    <t>-,ДЗ</t>
  </si>
  <si>
    <t>2 недели</t>
  </si>
  <si>
    <t>по профессии среднего профессионального образования (программа подготовки квалифицированных рабочих, служащих)</t>
  </si>
  <si>
    <t>0з/11дз/3э</t>
  </si>
  <si>
    <t>0з/ 8дз/1э</t>
  </si>
  <si>
    <t>ОП.07</t>
  </si>
  <si>
    <t>0з/5 дз/2э</t>
  </si>
  <si>
    <t>ОП.08</t>
  </si>
  <si>
    <t>0з/19 дз/9э</t>
  </si>
  <si>
    <t>0з/3 дз/4э</t>
  </si>
  <si>
    <t>зач</t>
  </si>
  <si>
    <t>17(7+10)</t>
  </si>
  <si>
    <t>17(14+3)</t>
  </si>
  <si>
    <t>24(21+3)</t>
  </si>
  <si>
    <t>16(15+1)</t>
  </si>
  <si>
    <t>20(3+17)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</si>
</sst>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right" vertical="center" wrapText="1"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3" fillId="37" borderId="10" xfId="0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vertical="center" wrapText="1"/>
    </xf>
    <xf numFmtId="49" fontId="3" fillId="40" borderId="10" xfId="0" applyNumberFormat="1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wrapText="1"/>
    </xf>
    <xf numFmtId="0" fontId="13" fillId="40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vertical="center"/>
    </xf>
    <xf numFmtId="0" fontId="13" fillId="12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 vertical="center" wrapText="1"/>
    </xf>
    <xf numFmtId="0" fontId="3" fillId="41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left" vertical="center" wrapText="1"/>
    </xf>
    <xf numFmtId="49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 vertical="top" wrapText="1"/>
    </xf>
    <xf numFmtId="0" fontId="3" fillId="1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9" fontId="3" fillId="1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" fillId="42" borderId="13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/>
    </xf>
    <xf numFmtId="0" fontId="3" fillId="13" borderId="16" xfId="0" applyFont="1" applyFill="1" applyBorder="1" applyAlignment="1">
      <alignment horizontal="center" vertical="center"/>
    </xf>
    <xf numFmtId="0" fontId="3" fillId="13" borderId="17" xfId="0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view="pageBreakPreview" zoomScale="75" zoomScaleSheetLayoutView="75" zoomScalePageLayoutView="0" workbookViewId="0" topLeftCell="A22">
      <selection activeCell="C19" sqref="C19:N19"/>
    </sheetView>
  </sheetViews>
  <sheetFormatPr defaultColWidth="11.57421875" defaultRowHeight="12.75"/>
  <cols>
    <col min="1" max="1" width="11.57421875" style="1" customWidth="1"/>
    <col min="2" max="2" width="67.57421875" style="1" customWidth="1"/>
    <col min="3" max="3" width="17.00390625" style="1" customWidth="1"/>
    <col min="4" max="4" width="7.7109375" style="1" customWidth="1"/>
    <col min="5" max="5" width="7.8515625" style="1" customWidth="1"/>
    <col min="6" max="6" width="11.28125" style="1" customWidth="1"/>
    <col min="7" max="7" width="7.57421875" style="1" customWidth="1"/>
    <col min="8" max="8" width="5.8515625" style="1" customWidth="1"/>
    <col min="9" max="9" width="9.7109375" style="1" customWidth="1"/>
    <col min="10" max="10" width="9.140625" style="1" customWidth="1"/>
    <col min="11" max="11" width="7.57421875" style="1" customWidth="1"/>
    <col min="12" max="12" width="6.7109375" style="1" customWidth="1"/>
    <col min="13" max="13" width="6.57421875" style="1" customWidth="1"/>
    <col min="14" max="14" width="7.00390625" style="1" customWidth="1"/>
    <col min="15" max="16384" width="11.57421875" style="1" customWidth="1"/>
  </cols>
  <sheetData>
    <row r="1" spans="1:13" ht="15.75">
      <c r="A1" s="2"/>
      <c r="B1" s="3"/>
      <c r="C1" s="3"/>
      <c r="D1" s="3"/>
      <c r="E1" s="3"/>
      <c r="F1" s="3"/>
      <c r="G1" s="3"/>
      <c r="H1" s="4" t="s">
        <v>0</v>
      </c>
      <c r="I1" s="3"/>
      <c r="J1" s="3"/>
      <c r="K1" s="3"/>
      <c r="L1" s="3"/>
      <c r="M1" s="3"/>
    </row>
    <row r="2" spans="1:13" ht="15.75">
      <c r="A2" s="2"/>
      <c r="B2" s="3"/>
      <c r="C2" s="3"/>
      <c r="D2" s="3"/>
      <c r="E2" s="3"/>
      <c r="F2" s="3"/>
      <c r="G2" s="3"/>
      <c r="H2" s="4" t="s">
        <v>1</v>
      </c>
      <c r="I2" s="3"/>
      <c r="J2" s="3"/>
      <c r="K2" s="3"/>
      <c r="L2" s="3"/>
      <c r="M2" s="3"/>
    </row>
    <row r="3" spans="1:13" ht="15.75">
      <c r="A3" s="2"/>
      <c r="B3" s="3"/>
      <c r="C3" s="3"/>
      <c r="D3" s="3"/>
      <c r="E3" s="3"/>
      <c r="F3" s="3"/>
      <c r="G3" s="3"/>
      <c r="H3" s="4" t="s">
        <v>2</v>
      </c>
      <c r="I3" s="3"/>
      <c r="J3" s="3"/>
      <c r="K3" s="3"/>
      <c r="L3" s="3"/>
      <c r="M3" s="3"/>
    </row>
    <row r="4" spans="1:13" ht="15.75">
      <c r="A4" s="2"/>
      <c r="B4" s="3"/>
      <c r="C4" s="3"/>
      <c r="D4" s="3"/>
      <c r="E4" s="3"/>
      <c r="F4" s="3"/>
      <c r="G4" s="3"/>
      <c r="H4" s="4" t="s">
        <v>3</v>
      </c>
      <c r="I4" s="3"/>
      <c r="J4" s="3"/>
      <c r="K4" s="3"/>
      <c r="L4" s="3"/>
      <c r="M4" s="3"/>
    </row>
    <row r="5" spans="1:13" ht="15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5.75">
      <c r="A6" s="102" t="s">
        <v>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5.7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ht="15.7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1:14" ht="15.75">
      <c r="A9" s="103" t="s">
        <v>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1:14" ht="15.75">
      <c r="A10" s="103" t="s">
        <v>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4" ht="15.75">
      <c r="A11" s="104" t="s">
        <v>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14" ht="15.75">
      <c r="A12" s="103" t="s">
        <v>8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2" ht="15.75">
      <c r="A14" s="3"/>
      <c r="B14" s="2"/>
      <c r="C14" s="4" t="s">
        <v>9</v>
      </c>
      <c r="D14" s="1" t="s">
        <v>10</v>
      </c>
      <c r="E14" s="2"/>
      <c r="F14" s="3"/>
      <c r="G14" s="3"/>
      <c r="I14" s="3"/>
      <c r="J14" s="3"/>
      <c r="K14" s="3"/>
      <c r="L14" s="3"/>
    </row>
    <row r="15" spans="1:12" ht="15.75">
      <c r="A15" s="3"/>
      <c r="B15" s="2"/>
      <c r="D15" s="4" t="s">
        <v>11</v>
      </c>
      <c r="F15" s="5"/>
      <c r="G15" s="5"/>
      <c r="I15" s="6"/>
      <c r="J15" s="3"/>
      <c r="K15" s="3"/>
      <c r="L15" s="3"/>
    </row>
    <row r="16" spans="1:12" ht="15.75">
      <c r="A16" s="3"/>
      <c r="B16" s="2"/>
      <c r="C16" s="1" t="s">
        <v>12</v>
      </c>
      <c r="D16" s="2"/>
      <c r="E16" s="2"/>
      <c r="F16" s="3"/>
      <c r="G16" s="3"/>
      <c r="I16" s="3"/>
      <c r="J16" s="3"/>
      <c r="K16" s="3"/>
      <c r="L16" s="3"/>
    </row>
    <row r="17" spans="1:12" ht="15.75">
      <c r="A17" s="3"/>
      <c r="B17" s="2"/>
      <c r="C17" s="1" t="s">
        <v>13</v>
      </c>
      <c r="D17" s="2"/>
      <c r="E17" s="2"/>
      <c r="F17" s="3"/>
      <c r="G17" s="3"/>
      <c r="I17" s="3"/>
      <c r="J17" s="3"/>
      <c r="K17" s="3"/>
      <c r="L17" s="3"/>
    </row>
    <row r="18" spans="1:12" ht="15.75">
      <c r="A18" s="3"/>
      <c r="B18" s="2"/>
      <c r="C18" s="1" t="s">
        <v>14</v>
      </c>
      <c r="D18" s="2"/>
      <c r="E18" s="2"/>
      <c r="F18" s="3"/>
      <c r="G18" s="3"/>
      <c r="I18" s="3"/>
      <c r="J18" s="3"/>
      <c r="K18" s="3"/>
      <c r="L18" s="3"/>
    </row>
    <row r="19" spans="1:14" ht="30.75" customHeight="1">
      <c r="A19" s="3"/>
      <c r="B19" s="2"/>
      <c r="C19" s="105" t="s">
        <v>15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</row>
    <row r="20" spans="1:14" ht="25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.75">
      <c r="A21" s="3"/>
      <c r="B21" s="3"/>
      <c r="C21" s="3"/>
      <c r="D21" s="7" t="s">
        <v>16</v>
      </c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46.5" customHeight="1">
      <c r="A23" s="3"/>
      <c r="B23" s="3"/>
      <c r="C23" s="8" t="s">
        <v>17</v>
      </c>
      <c r="D23" s="106" t="s">
        <v>18</v>
      </c>
      <c r="E23" s="106"/>
      <c r="F23" s="8" t="s">
        <v>19</v>
      </c>
      <c r="G23" s="9" t="s">
        <v>20</v>
      </c>
      <c r="H23" s="106" t="s">
        <v>21</v>
      </c>
      <c r="I23" s="106"/>
      <c r="J23" s="106" t="s">
        <v>22</v>
      </c>
      <c r="K23" s="106"/>
      <c r="L23" s="106" t="s">
        <v>23</v>
      </c>
      <c r="M23" s="106"/>
      <c r="N23" s="8" t="s">
        <v>24</v>
      </c>
    </row>
    <row r="24" spans="1:14" ht="15.75">
      <c r="A24" s="3"/>
      <c r="B24" s="3"/>
      <c r="C24" s="10" t="s">
        <v>25</v>
      </c>
      <c r="D24" s="107">
        <v>40</v>
      </c>
      <c r="E24" s="107"/>
      <c r="F24" s="10"/>
      <c r="G24" s="10"/>
      <c r="H24" s="107"/>
      <c r="I24" s="107"/>
      <c r="J24" s="107"/>
      <c r="K24" s="107"/>
      <c r="L24" s="107">
        <v>12</v>
      </c>
      <c r="M24" s="107"/>
      <c r="N24" s="10">
        <v>52</v>
      </c>
    </row>
    <row r="25" spans="1:14" ht="15.75">
      <c r="A25" s="3"/>
      <c r="B25" s="3"/>
      <c r="C25" s="10" t="s">
        <v>26</v>
      </c>
      <c r="D25" s="107">
        <v>22</v>
      </c>
      <c r="E25" s="107"/>
      <c r="F25" s="10">
        <v>7</v>
      </c>
      <c r="G25" s="10">
        <v>10</v>
      </c>
      <c r="H25" s="107">
        <v>1</v>
      </c>
      <c r="I25" s="107"/>
      <c r="J25" s="107"/>
      <c r="K25" s="107"/>
      <c r="L25" s="107">
        <v>12</v>
      </c>
      <c r="M25" s="107"/>
      <c r="N25" s="10">
        <v>52</v>
      </c>
    </row>
    <row r="26" spans="1:14" ht="15.75">
      <c r="A26" s="3"/>
      <c r="B26" s="3"/>
      <c r="C26" s="10" t="s">
        <v>27</v>
      </c>
      <c r="D26" s="107">
        <v>4</v>
      </c>
      <c r="E26" s="107"/>
      <c r="F26" s="10">
        <v>4</v>
      </c>
      <c r="G26" s="10">
        <v>9</v>
      </c>
      <c r="H26" s="107"/>
      <c r="I26" s="107"/>
      <c r="J26" s="107">
        <v>2</v>
      </c>
      <c r="K26" s="107"/>
      <c r="L26" s="107">
        <v>2</v>
      </c>
      <c r="M26" s="107"/>
      <c r="N26" s="10">
        <v>21</v>
      </c>
    </row>
    <row r="27" spans="1:14" ht="15.75">
      <c r="A27" s="3"/>
      <c r="B27" s="3"/>
      <c r="C27" s="11" t="s">
        <v>28</v>
      </c>
      <c r="D27" s="108">
        <f>SUM(D24:D26)</f>
        <v>66</v>
      </c>
      <c r="E27" s="108"/>
      <c r="F27" s="11">
        <f>SUM(F24:F26)</f>
        <v>11</v>
      </c>
      <c r="G27" s="11">
        <v>19</v>
      </c>
      <c r="H27" s="108">
        <f>SUM(H25:H26)</f>
        <v>1</v>
      </c>
      <c r="I27" s="108"/>
      <c r="J27" s="108">
        <f>SUM(J26)</f>
        <v>2</v>
      </c>
      <c r="K27" s="108"/>
      <c r="L27" s="108">
        <f>SUM(L24:L26)</f>
        <v>26</v>
      </c>
      <c r="M27" s="108"/>
      <c r="N27" s="11">
        <v>125</v>
      </c>
    </row>
    <row r="28" spans="1:14" ht="15.7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30.75" customHeight="1">
      <c r="A29" s="109" t="s">
        <v>29</v>
      </c>
      <c r="B29" s="110" t="s">
        <v>30</v>
      </c>
      <c r="C29" s="108" t="s">
        <v>31</v>
      </c>
      <c r="D29" s="109" t="s">
        <v>32</v>
      </c>
      <c r="E29" s="109"/>
      <c r="F29" s="109"/>
      <c r="G29" s="109"/>
      <c r="H29" s="109"/>
      <c r="I29" s="108" t="s">
        <v>33</v>
      </c>
      <c r="J29" s="108"/>
      <c r="K29" s="108"/>
      <c r="L29" s="108"/>
      <c r="M29" s="108"/>
      <c r="N29" s="108"/>
    </row>
    <row r="30" spans="1:14" ht="15.75" customHeight="1">
      <c r="A30" s="109"/>
      <c r="B30" s="110"/>
      <c r="C30" s="110"/>
      <c r="D30" s="111" t="s">
        <v>34</v>
      </c>
      <c r="E30" s="112" t="s">
        <v>35</v>
      </c>
      <c r="F30" s="113" t="s">
        <v>36</v>
      </c>
      <c r="G30" s="113"/>
      <c r="H30" s="113"/>
      <c r="I30" s="114" t="s">
        <v>37</v>
      </c>
      <c r="J30" s="114"/>
      <c r="K30" s="114" t="s">
        <v>38</v>
      </c>
      <c r="L30" s="114"/>
      <c r="M30" s="114" t="s">
        <v>39</v>
      </c>
      <c r="N30" s="114"/>
    </row>
    <row r="31" spans="1:14" ht="15.75" customHeight="1">
      <c r="A31" s="109"/>
      <c r="B31" s="110"/>
      <c r="C31" s="110"/>
      <c r="D31" s="111"/>
      <c r="E31" s="111"/>
      <c r="F31" s="108" t="s">
        <v>40</v>
      </c>
      <c r="G31" s="114" t="s">
        <v>41</v>
      </c>
      <c r="H31" s="114"/>
      <c r="I31" s="114" t="s">
        <v>42</v>
      </c>
      <c r="J31" s="114"/>
      <c r="K31" s="114" t="s">
        <v>42</v>
      </c>
      <c r="L31" s="114"/>
      <c r="M31" s="114" t="s">
        <v>42</v>
      </c>
      <c r="N31" s="114"/>
    </row>
    <row r="32" spans="1:14" ht="15.75" customHeight="1">
      <c r="A32" s="109"/>
      <c r="B32" s="110"/>
      <c r="C32" s="110"/>
      <c r="D32" s="111"/>
      <c r="E32" s="111"/>
      <c r="F32" s="108"/>
      <c r="G32" s="115" t="s">
        <v>43</v>
      </c>
      <c r="H32" s="115" t="s">
        <v>44</v>
      </c>
      <c r="I32" s="15">
        <v>1</v>
      </c>
      <c r="J32" s="15">
        <v>2</v>
      </c>
      <c r="K32" s="15">
        <v>3</v>
      </c>
      <c r="L32" s="15">
        <v>4</v>
      </c>
      <c r="M32" s="15">
        <v>5</v>
      </c>
      <c r="N32" s="15">
        <v>6</v>
      </c>
    </row>
    <row r="33" spans="1:14" ht="15.75">
      <c r="A33" s="109"/>
      <c r="B33" s="110"/>
      <c r="C33" s="110"/>
      <c r="D33" s="111"/>
      <c r="E33" s="111"/>
      <c r="F33" s="108"/>
      <c r="G33" s="115"/>
      <c r="H33" s="115"/>
      <c r="I33" s="116" t="s">
        <v>45</v>
      </c>
      <c r="J33" s="116"/>
      <c r="K33" s="116" t="s">
        <v>45</v>
      </c>
      <c r="L33" s="116"/>
      <c r="M33" s="116" t="s">
        <v>45</v>
      </c>
      <c r="N33" s="116"/>
    </row>
    <row r="34" spans="1:14" ht="15.75">
      <c r="A34" s="109"/>
      <c r="B34" s="110"/>
      <c r="C34" s="110"/>
      <c r="D34" s="111"/>
      <c r="E34" s="111"/>
      <c r="F34" s="108"/>
      <c r="G34" s="115"/>
      <c r="H34" s="115"/>
      <c r="I34" s="15">
        <v>17</v>
      </c>
      <c r="J34" s="15">
        <v>23</v>
      </c>
      <c r="K34" s="15">
        <v>17</v>
      </c>
      <c r="L34" s="15">
        <v>22</v>
      </c>
      <c r="M34" s="16">
        <v>17</v>
      </c>
      <c r="N34" s="15">
        <v>1</v>
      </c>
    </row>
    <row r="35" spans="1:14" ht="15.75">
      <c r="A35" s="13">
        <v>1</v>
      </c>
      <c r="B35" s="13">
        <v>2</v>
      </c>
      <c r="C35" s="13">
        <v>3</v>
      </c>
      <c r="D35" s="13">
        <v>4</v>
      </c>
      <c r="E35" s="13">
        <v>5</v>
      </c>
      <c r="F35" s="13">
        <v>6</v>
      </c>
      <c r="G35" s="13">
        <v>7</v>
      </c>
      <c r="H35" s="13">
        <v>8</v>
      </c>
      <c r="I35" s="13">
        <v>9</v>
      </c>
      <c r="J35" s="13">
        <v>10</v>
      </c>
      <c r="K35" s="13">
        <v>11</v>
      </c>
      <c r="L35" s="13">
        <v>12</v>
      </c>
      <c r="M35" s="13">
        <v>13</v>
      </c>
      <c r="N35" s="13">
        <v>14</v>
      </c>
    </row>
    <row r="36" spans="1:14" s="21" customFormat="1" ht="15.75">
      <c r="A36" s="17" t="s">
        <v>46</v>
      </c>
      <c r="B36" s="18" t="s">
        <v>47</v>
      </c>
      <c r="C36" s="19" t="s">
        <v>48</v>
      </c>
      <c r="D36" s="20">
        <f aca="true" t="shared" si="0" ref="D36:D58">SUM(E36:F36)</f>
        <v>2547</v>
      </c>
      <c r="E36" s="20">
        <f aca="true" t="shared" si="1" ref="E36:K36">SUM(E37:E48)</f>
        <v>849</v>
      </c>
      <c r="F36" s="20">
        <f t="shared" si="1"/>
        <v>1698</v>
      </c>
      <c r="G36" s="20">
        <f t="shared" si="1"/>
        <v>884</v>
      </c>
      <c r="H36" s="20">
        <f t="shared" si="1"/>
        <v>814</v>
      </c>
      <c r="I36" s="20">
        <f t="shared" si="1"/>
        <v>595</v>
      </c>
      <c r="J36" s="20">
        <f t="shared" si="1"/>
        <v>644</v>
      </c>
      <c r="K36" s="20">
        <f t="shared" si="1"/>
        <v>459</v>
      </c>
      <c r="L36" s="20"/>
      <c r="M36" s="20"/>
      <c r="N36" s="20"/>
    </row>
    <row r="37" spans="1:14" s="21" customFormat="1" ht="15.75">
      <c r="A37" s="22" t="s">
        <v>49</v>
      </c>
      <c r="B37" s="23" t="s">
        <v>50</v>
      </c>
      <c r="C37" s="24" t="s">
        <v>51</v>
      </c>
      <c r="D37" s="14">
        <f t="shared" si="0"/>
        <v>120</v>
      </c>
      <c r="E37" s="14">
        <v>40</v>
      </c>
      <c r="F37" s="14">
        <f aca="true" t="shared" si="2" ref="F37:F48">SUM(I37:N37)</f>
        <v>80</v>
      </c>
      <c r="G37" s="14">
        <v>30</v>
      </c>
      <c r="H37" s="14">
        <v>50</v>
      </c>
      <c r="I37" s="14">
        <v>17</v>
      </c>
      <c r="J37" s="14">
        <v>46</v>
      </c>
      <c r="K37" s="14">
        <v>17</v>
      </c>
      <c r="L37" s="14"/>
      <c r="M37" s="14"/>
      <c r="N37" s="14"/>
    </row>
    <row r="38" spans="1:14" s="21" customFormat="1" ht="15.75">
      <c r="A38" s="22" t="s">
        <v>52</v>
      </c>
      <c r="B38" s="23" t="s">
        <v>53</v>
      </c>
      <c r="C38" s="24" t="s">
        <v>54</v>
      </c>
      <c r="D38" s="14">
        <f t="shared" si="0"/>
        <v>299</v>
      </c>
      <c r="E38" s="14">
        <v>100</v>
      </c>
      <c r="F38" s="14">
        <f t="shared" si="2"/>
        <v>199</v>
      </c>
      <c r="G38" s="14">
        <v>100</v>
      </c>
      <c r="H38" s="14">
        <v>99</v>
      </c>
      <c r="I38" s="14">
        <v>68</v>
      </c>
      <c r="J38" s="25">
        <v>46</v>
      </c>
      <c r="K38" s="14">
        <v>85</v>
      </c>
      <c r="L38" s="14"/>
      <c r="M38" s="14"/>
      <c r="N38" s="14"/>
    </row>
    <row r="39" spans="1:14" s="21" customFormat="1" ht="15.75">
      <c r="A39" s="22" t="s">
        <v>55</v>
      </c>
      <c r="B39" s="23" t="s">
        <v>56</v>
      </c>
      <c r="C39" s="24" t="s">
        <v>54</v>
      </c>
      <c r="D39" s="14">
        <f t="shared" si="0"/>
        <v>222</v>
      </c>
      <c r="E39" s="14">
        <v>74</v>
      </c>
      <c r="F39" s="14">
        <f t="shared" si="2"/>
        <v>148</v>
      </c>
      <c r="G39" s="14">
        <v>48</v>
      </c>
      <c r="H39" s="14">
        <v>100</v>
      </c>
      <c r="I39" s="14">
        <v>51</v>
      </c>
      <c r="J39" s="25">
        <v>46</v>
      </c>
      <c r="K39" s="14">
        <v>51</v>
      </c>
      <c r="L39" s="14"/>
      <c r="M39" s="14"/>
      <c r="N39" s="14"/>
    </row>
    <row r="40" spans="1:14" s="21" customFormat="1" ht="15.75">
      <c r="A40" s="22" t="s">
        <v>57</v>
      </c>
      <c r="B40" s="23" t="s">
        <v>58</v>
      </c>
      <c r="C40" s="24" t="s">
        <v>59</v>
      </c>
      <c r="D40" s="14">
        <f t="shared" si="0"/>
        <v>180</v>
      </c>
      <c r="E40" s="14">
        <v>60</v>
      </c>
      <c r="F40" s="14">
        <f t="shared" si="2"/>
        <v>120</v>
      </c>
      <c r="G40" s="14">
        <v>100</v>
      </c>
      <c r="H40" s="14">
        <v>20</v>
      </c>
      <c r="I40" s="14">
        <v>17</v>
      </c>
      <c r="J40" s="14">
        <v>69</v>
      </c>
      <c r="K40" s="14">
        <v>34</v>
      </c>
      <c r="L40" s="14"/>
      <c r="M40" s="14"/>
      <c r="N40" s="14"/>
    </row>
    <row r="41" spans="1:14" s="21" customFormat="1" ht="15.75">
      <c r="A41" s="22" t="s">
        <v>60</v>
      </c>
      <c r="B41" s="23" t="s">
        <v>61</v>
      </c>
      <c r="C41" s="24" t="s">
        <v>62</v>
      </c>
      <c r="D41" s="14">
        <f t="shared" si="0"/>
        <v>222</v>
      </c>
      <c r="E41" s="14">
        <v>74</v>
      </c>
      <c r="F41" s="14">
        <f t="shared" si="2"/>
        <v>148</v>
      </c>
      <c r="G41" s="14">
        <v>118</v>
      </c>
      <c r="H41" s="14">
        <v>30</v>
      </c>
      <c r="I41" s="14">
        <v>51</v>
      </c>
      <c r="J41" s="25">
        <v>46</v>
      </c>
      <c r="K41" s="14">
        <v>51</v>
      </c>
      <c r="L41" s="14"/>
      <c r="M41" s="14"/>
      <c r="N41" s="14"/>
    </row>
    <row r="42" spans="1:14" s="21" customFormat="1" ht="15.75">
      <c r="A42" s="22" t="s">
        <v>63</v>
      </c>
      <c r="B42" s="23" t="s">
        <v>64</v>
      </c>
      <c r="C42" s="24" t="s">
        <v>59</v>
      </c>
      <c r="D42" s="14">
        <f t="shared" si="0"/>
        <v>120</v>
      </c>
      <c r="E42" s="14">
        <v>40</v>
      </c>
      <c r="F42" s="14">
        <f t="shared" si="2"/>
        <v>80</v>
      </c>
      <c r="G42" s="14">
        <v>64</v>
      </c>
      <c r="H42" s="14">
        <v>16</v>
      </c>
      <c r="I42" s="14">
        <v>17</v>
      </c>
      <c r="J42" s="14">
        <v>46</v>
      </c>
      <c r="K42" s="14">
        <v>17</v>
      </c>
      <c r="L42" s="14"/>
      <c r="M42" s="14"/>
      <c r="N42" s="14"/>
    </row>
    <row r="43" spans="1:14" s="21" customFormat="1" ht="15.75">
      <c r="A43" s="22" t="s">
        <v>65</v>
      </c>
      <c r="B43" s="23" t="s">
        <v>66</v>
      </c>
      <c r="C43" s="24" t="s">
        <v>54</v>
      </c>
      <c r="D43" s="14">
        <f t="shared" si="0"/>
        <v>120</v>
      </c>
      <c r="E43" s="14">
        <v>40</v>
      </c>
      <c r="F43" s="14">
        <f t="shared" si="2"/>
        <v>80</v>
      </c>
      <c r="G43" s="14">
        <v>68</v>
      </c>
      <c r="H43" s="14">
        <v>12</v>
      </c>
      <c r="I43" s="14">
        <v>17</v>
      </c>
      <c r="J43" s="14">
        <v>46</v>
      </c>
      <c r="K43" s="14">
        <v>17</v>
      </c>
      <c r="L43" s="14"/>
      <c r="M43" s="14"/>
      <c r="N43" s="14"/>
    </row>
    <row r="44" spans="1:14" s="21" customFormat="1" ht="15.75">
      <c r="A44" s="22" t="s">
        <v>67</v>
      </c>
      <c r="B44" s="23" t="s">
        <v>68</v>
      </c>
      <c r="C44" s="24" t="s">
        <v>69</v>
      </c>
      <c r="D44" s="14">
        <f t="shared" si="0"/>
        <v>256</v>
      </c>
      <c r="E44" s="14">
        <v>85</v>
      </c>
      <c r="F44" s="14">
        <f t="shared" si="2"/>
        <v>171</v>
      </c>
      <c r="G44" s="14">
        <v>4</v>
      </c>
      <c r="H44" s="14">
        <v>167</v>
      </c>
      <c r="I44" s="14">
        <v>51</v>
      </c>
      <c r="J44" s="14">
        <v>69</v>
      </c>
      <c r="K44" s="14">
        <v>51</v>
      </c>
      <c r="L44" s="14"/>
      <c r="M44" s="14"/>
      <c r="N44" s="14"/>
    </row>
    <row r="45" spans="1:14" s="21" customFormat="1" ht="15.75">
      <c r="A45" s="22" t="s">
        <v>70</v>
      </c>
      <c r="B45" s="23" t="s">
        <v>71</v>
      </c>
      <c r="C45" s="24" t="s">
        <v>72</v>
      </c>
      <c r="D45" s="14">
        <f t="shared" si="0"/>
        <v>120</v>
      </c>
      <c r="E45" s="14">
        <v>40</v>
      </c>
      <c r="F45" s="14">
        <f t="shared" si="2"/>
        <v>80</v>
      </c>
      <c r="G45" s="14">
        <v>56</v>
      </c>
      <c r="H45" s="14">
        <v>24</v>
      </c>
      <c r="I45" s="14">
        <v>17</v>
      </c>
      <c r="J45" s="14">
        <v>46</v>
      </c>
      <c r="K45" s="14">
        <v>17</v>
      </c>
      <c r="L45" s="14"/>
      <c r="M45" s="14"/>
      <c r="N45" s="14"/>
    </row>
    <row r="46" spans="1:14" s="21" customFormat="1" ht="15.75">
      <c r="A46" s="22" t="s">
        <v>73</v>
      </c>
      <c r="B46" s="23" t="s">
        <v>74</v>
      </c>
      <c r="C46" s="24" t="s">
        <v>51</v>
      </c>
      <c r="D46" s="14">
        <f t="shared" si="0"/>
        <v>453</v>
      </c>
      <c r="E46" s="14">
        <v>151</v>
      </c>
      <c r="F46" s="14">
        <f t="shared" si="2"/>
        <v>302</v>
      </c>
      <c r="G46" s="14">
        <v>102</v>
      </c>
      <c r="H46" s="14">
        <v>200</v>
      </c>
      <c r="I46" s="14">
        <v>119</v>
      </c>
      <c r="J46" s="14">
        <v>115</v>
      </c>
      <c r="K46" s="14">
        <v>68</v>
      </c>
      <c r="L46" s="14"/>
      <c r="M46" s="14"/>
      <c r="N46" s="14"/>
    </row>
    <row r="47" spans="1:14" s="21" customFormat="1" ht="15.75">
      <c r="A47" s="22" t="s">
        <v>75</v>
      </c>
      <c r="B47" s="23" t="s">
        <v>76</v>
      </c>
      <c r="C47" s="24" t="s">
        <v>62</v>
      </c>
      <c r="D47" s="14">
        <f t="shared" si="0"/>
        <v>273</v>
      </c>
      <c r="E47" s="14">
        <v>91</v>
      </c>
      <c r="F47" s="14">
        <f t="shared" si="2"/>
        <v>182</v>
      </c>
      <c r="G47" s="14">
        <v>142</v>
      </c>
      <c r="H47" s="14">
        <v>40</v>
      </c>
      <c r="I47" s="14">
        <v>102</v>
      </c>
      <c r="J47" s="25">
        <v>46</v>
      </c>
      <c r="K47" s="14">
        <v>34</v>
      </c>
      <c r="L47" s="14"/>
      <c r="M47" s="14"/>
      <c r="N47" s="14"/>
    </row>
    <row r="48" spans="1:14" s="21" customFormat="1" ht="15.75">
      <c r="A48" s="22" t="s">
        <v>77</v>
      </c>
      <c r="B48" s="23" t="s">
        <v>78</v>
      </c>
      <c r="C48" s="24" t="s">
        <v>51</v>
      </c>
      <c r="D48" s="14">
        <f t="shared" si="0"/>
        <v>162</v>
      </c>
      <c r="E48" s="14">
        <v>54</v>
      </c>
      <c r="F48" s="14">
        <f t="shared" si="2"/>
        <v>108</v>
      </c>
      <c r="G48" s="14">
        <v>52</v>
      </c>
      <c r="H48" s="14">
        <v>56</v>
      </c>
      <c r="I48" s="14">
        <v>68</v>
      </c>
      <c r="J48" s="14">
        <v>23</v>
      </c>
      <c r="K48" s="14">
        <v>17</v>
      </c>
      <c r="L48" s="14"/>
      <c r="M48" s="14"/>
      <c r="N48" s="14"/>
    </row>
    <row r="49" spans="1:14" ht="15.75">
      <c r="A49" s="26" t="s">
        <v>79</v>
      </c>
      <c r="B49" s="27" t="s">
        <v>80</v>
      </c>
      <c r="C49" s="28" t="s">
        <v>81</v>
      </c>
      <c r="D49" s="20">
        <f t="shared" si="0"/>
        <v>438</v>
      </c>
      <c r="E49" s="20">
        <f>SUM(E50:E55)</f>
        <v>146</v>
      </c>
      <c r="F49" s="20">
        <f>SUM(F50:F55)</f>
        <v>292</v>
      </c>
      <c r="G49" s="20">
        <f>SUM(G50:G55)</f>
        <v>160</v>
      </c>
      <c r="H49" s="20">
        <f>SUM(H50:H55)</f>
        <v>132</v>
      </c>
      <c r="I49" s="29"/>
      <c r="J49" s="29"/>
      <c r="K49" s="29"/>
      <c r="L49" s="29"/>
      <c r="M49" s="29"/>
      <c r="N49" s="29"/>
    </row>
    <row r="50" spans="1:14" ht="15.75">
      <c r="A50" s="30" t="s">
        <v>82</v>
      </c>
      <c r="B50" s="31" t="s">
        <v>83</v>
      </c>
      <c r="C50" s="32" t="s">
        <v>84</v>
      </c>
      <c r="D50" s="14">
        <f t="shared" si="0"/>
        <v>60</v>
      </c>
      <c r="E50" s="14">
        <v>20</v>
      </c>
      <c r="F50" s="14">
        <f aca="true" t="shared" si="3" ref="F50:F55">SUM(I50:N50)</f>
        <v>40</v>
      </c>
      <c r="G50" s="14">
        <v>16</v>
      </c>
      <c r="H50" s="14">
        <v>24</v>
      </c>
      <c r="I50" s="33"/>
      <c r="J50" s="14"/>
      <c r="K50" s="14">
        <v>40</v>
      </c>
      <c r="L50" s="14"/>
      <c r="M50" s="14"/>
      <c r="N50" s="14"/>
    </row>
    <row r="51" spans="1:14" ht="15.75">
      <c r="A51" s="30" t="s">
        <v>85</v>
      </c>
      <c r="B51" s="31" t="s">
        <v>86</v>
      </c>
      <c r="C51" s="32" t="s">
        <v>84</v>
      </c>
      <c r="D51" s="14">
        <f t="shared" si="0"/>
        <v>81</v>
      </c>
      <c r="E51" s="14">
        <v>27</v>
      </c>
      <c r="F51" s="14">
        <f t="shared" si="3"/>
        <v>54</v>
      </c>
      <c r="G51" s="14">
        <v>14</v>
      </c>
      <c r="H51" s="14">
        <v>40</v>
      </c>
      <c r="I51" s="33"/>
      <c r="J51" s="14">
        <v>54</v>
      </c>
      <c r="K51" s="14"/>
      <c r="L51" s="14"/>
      <c r="M51" s="14"/>
      <c r="N51" s="14"/>
    </row>
    <row r="52" spans="1:14" ht="15.75">
      <c r="A52" s="30" t="s">
        <v>87</v>
      </c>
      <c r="B52" s="31" t="s">
        <v>88</v>
      </c>
      <c r="C52" s="32" t="s">
        <v>84</v>
      </c>
      <c r="D52" s="14">
        <f t="shared" si="0"/>
        <v>60</v>
      </c>
      <c r="E52" s="14">
        <v>20</v>
      </c>
      <c r="F52" s="14">
        <f t="shared" si="3"/>
        <v>40</v>
      </c>
      <c r="G52" s="14">
        <v>28</v>
      </c>
      <c r="H52" s="14">
        <v>12</v>
      </c>
      <c r="I52" s="33"/>
      <c r="J52" s="14"/>
      <c r="K52" s="14">
        <v>40</v>
      </c>
      <c r="L52" s="14"/>
      <c r="M52" s="14"/>
      <c r="N52" s="14"/>
    </row>
    <row r="53" spans="1:14" ht="15.75">
      <c r="A53" s="30" t="s">
        <v>89</v>
      </c>
      <c r="B53" s="31" t="s">
        <v>90</v>
      </c>
      <c r="C53" s="32" t="s">
        <v>91</v>
      </c>
      <c r="D53" s="14">
        <f t="shared" si="0"/>
        <v>123</v>
      </c>
      <c r="E53" s="14">
        <v>41</v>
      </c>
      <c r="F53" s="14">
        <f t="shared" si="3"/>
        <v>82</v>
      </c>
      <c r="G53" s="14">
        <v>62</v>
      </c>
      <c r="H53" s="14">
        <v>20</v>
      </c>
      <c r="I53" s="33"/>
      <c r="J53" s="14">
        <v>59</v>
      </c>
      <c r="K53" s="14">
        <v>23</v>
      </c>
      <c r="L53" s="14"/>
      <c r="M53" s="14"/>
      <c r="N53" s="14"/>
    </row>
    <row r="54" spans="1:14" ht="31.5">
      <c r="A54" s="30" t="s">
        <v>92</v>
      </c>
      <c r="B54" s="31" t="s">
        <v>93</v>
      </c>
      <c r="C54" s="24" t="s">
        <v>84</v>
      </c>
      <c r="D54" s="14">
        <f t="shared" si="0"/>
        <v>72</v>
      </c>
      <c r="E54" s="14">
        <v>24</v>
      </c>
      <c r="F54" s="14">
        <f t="shared" si="3"/>
        <v>48</v>
      </c>
      <c r="G54" s="14">
        <v>32</v>
      </c>
      <c r="H54" s="14">
        <v>16</v>
      </c>
      <c r="I54" s="33"/>
      <c r="J54" s="14">
        <v>48</v>
      </c>
      <c r="K54" s="14"/>
      <c r="L54" s="14"/>
      <c r="M54" s="14"/>
      <c r="N54" s="14"/>
    </row>
    <row r="55" spans="1:14" ht="15.75">
      <c r="A55" s="30" t="s">
        <v>94</v>
      </c>
      <c r="B55" s="31" t="s">
        <v>95</v>
      </c>
      <c r="C55" s="32" t="s">
        <v>96</v>
      </c>
      <c r="D55" s="14">
        <f t="shared" si="0"/>
        <v>42</v>
      </c>
      <c r="E55" s="14">
        <v>14</v>
      </c>
      <c r="F55" s="14">
        <f t="shared" si="3"/>
        <v>28</v>
      </c>
      <c r="G55" s="14">
        <v>8</v>
      </c>
      <c r="H55" s="14">
        <v>20</v>
      </c>
      <c r="I55" s="33"/>
      <c r="J55" s="14"/>
      <c r="K55" s="14"/>
      <c r="L55" s="14">
        <v>16</v>
      </c>
      <c r="M55" s="14">
        <v>12</v>
      </c>
      <c r="N55" s="14"/>
    </row>
    <row r="56" spans="1:14" ht="15.75">
      <c r="A56" s="26" t="s">
        <v>97</v>
      </c>
      <c r="B56" s="34" t="s">
        <v>98</v>
      </c>
      <c r="C56" s="28" t="s">
        <v>99</v>
      </c>
      <c r="D56" s="20">
        <f t="shared" si="0"/>
        <v>1548</v>
      </c>
      <c r="E56" s="20">
        <f>SUM(E57+E61)</f>
        <v>156</v>
      </c>
      <c r="F56" s="20">
        <f>SUM(F57+F61)</f>
        <v>1392</v>
      </c>
      <c r="G56" s="20">
        <f>SUM(G57+G61)</f>
        <v>198</v>
      </c>
      <c r="H56" s="20">
        <f>SUM(H57+H61)</f>
        <v>1194</v>
      </c>
      <c r="I56" s="29"/>
      <c r="J56" s="29"/>
      <c r="K56" s="29"/>
      <c r="L56" s="29"/>
      <c r="M56" s="29"/>
      <c r="N56" s="29"/>
    </row>
    <row r="57" spans="1:14" ht="15.75">
      <c r="A57" s="35" t="s">
        <v>100</v>
      </c>
      <c r="B57" s="36" t="s">
        <v>101</v>
      </c>
      <c r="C57" s="37" t="s">
        <v>102</v>
      </c>
      <c r="D57" s="38">
        <f t="shared" si="0"/>
        <v>642</v>
      </c>
      <c r="E57" s="38">
        <f>SUM(E58:E60)</f>
        <v>58</v>
      </c>
      <c r="F57" s="38">
        <f>SUM(F58:F60)</f>
        <v>584</v>
      </c>
      <c r="G57" s="38">
        <f>SUM(G58:G60)</f>
        <v>56</v>
      </c>
      <c r="H57" s="38">
        <f>SUM(H58:H60)</f>
        <v>528</v>
      </c>
      <c r="I57" s="38"/>
      <c r="J57" s="38"/>
      <c r="K57" s="38"/>
      <c r="L57" s="38"/>
      <c r="M57" s="38">
        <f>SUM(M58:M60)</f>
        <v>584</v>
      </c>
      <c r="N57" s="38"/>
    </row>
    <row r="58" spans="1:14" ht="31.5">
      <c r="A58" s="30" t="s">
        <v>103</v>
      </c>
      <c r="B58" s="31" t="s">
        <v>104</v>
      </c>
      <c r="C58" s="24" t="s">
        <v>105</v>
      </c>
      <c r="D58" s="14">
        <f t="shared" si="0"/>
        <v>174</v>
      </c>
      <c r="E58" s="14">
        <v>58</v>
      </c>
      <c r="F58" s="14">
        <f>SUM(I58:N58)</f>
        <v>116</v>
      </c>
      <c r="G58" s="14">
        <v>56</v>
      </c>
      <c r="H58" s="14">
        <v>60</v>
      </c>
      <c r="I58" s="33"/>
      <c r="J58" s="14"/>
      <c r="K58" s="14"/>
      <c r="L58" s="14"/>
      <c r="M58" s="14">
        <v>116</v>
      </c>
      <c r="N58" s="14"/>
    </row>
    <row r="59" spans="1:14" ht="15.75">
      <c r="A59" s="39" t="s">
        <v>106</v>
      </c>
      <c r="B59" s="40" t="s">
        <v>19</v>
      </c>
      <c r="C59" s="41" t="s">
        <v>107</v>
      </c>
      <c r="D59" s="42"/>
      <c r="E59" s="42"/>
      <c r="F59" s="42">
        <v>144</v>
      </c>
      <c r="G59" s="42"/>
      <c r="H59" s="42">
        <v>144</v>
      </c>
      <c r="I59" s="43"/>
      <c r="J59" s="42"/>
      <c r="K59" s="42"/>
      <c r="L59" s="42"/>
      <c r="M59" s="42">
        <v>144</v>
      </c>
      <c r="N59" s="42"/>
    </row>
    <row r="60" spans="1:14" ht="15.75">
      <c r="A60" s="39" t="s">
        <v>108</v>
      </c>
      <c r="B60" s="40" t="s">
        <v>20</v>
      </c>
      <c r="C60" s="41" t="s">
        <v>107</v>
      </c>
      <c r="D60" s="42"/>
      <c r="E60" s="42"/>
      <c r="F60" s="42">
        <v>324</v>
      </c>
      <c r="G60" s="42"/>
      <c r="H60" s="42">
        <v>324</v>
      </c>
      <c r="I60" s="43"/>
      <c r="J60" s="42"/>
      <c r="K60" s="42"/>
      <c r="L60" s="42"/>
      <c r="M60" s="42">
        <v>324</v>
      </c>
      <c r="N60" s="44"/>
    </row>
    <row r="61" spans="1:14" ht="47.25">
      <c r="A61" s="35" t="s">
        <v>109</v>
      </c>
      <c r="B61" s="36" t="s">
        <v>110</v>
      </c>
      <c r="C61" s="45" t="s">
        <v>111</v>
      </c>
      <c r="D61" s="38">
        <f>SUM(E61:F61)</f>
        <v>906</v>
      </c>
      <c r="E61" s="38">
        <f>SUM(E62:E64)</f>
        <v>98</v>
      </c>
      <c r="F61" s="38">
        <f>SUM(F62:F64)</f>
        <v>808</v>
      </c>
      <c r="G61" s="38">
        <f>SUM(G62:G64)</f>
        <v>142</v>
      </c>
      <c r="H61" s="38">
        <f>SUM(H62:H64)</f>
        <v>666</v>
      </c>
      <c r="I61" s="38"/>
      <c r="J61" s="38"/>
      <c r="K61" s="38">
        <f>SUM(K62:K64)</f>
        <v>50</v>
      </c>
      <c r="L61" s="38">
        <f>SUM(L62:L64)</f>
        <v>758</v>
      </c>
      <c r="M61" s="38"/>
      <c r="N61" s="38"/>
    </row>
    <row r="62" spans="1:14" ht="19.5" customHeight="1">
      <c r="A62" s="30" t="s">
        <v>112</v>
      </c>
      <c r="B62" s="31" t="s">
        <v>113</v>
      </c>
      <c r="C62" s="32" t="s">
        <v>91</v>
      </c>
      <c r="D62" s="14">
        <f>SUM(E62:F62)</f>
        <v>294</v>
      </c>
      <c r="E62" s="14">
        <v>98</v>
      </c>
      <c r="F62" s="14">
        <f>SUM(I62:N62)</f>
        <v>196</v>
      </c>
      <c r="G62" s="14">
        <v>142</v>
      </c>
      <c r="H62" s="14">
        <v>54</v>
      </c>
      <c r="I62" s="33"/>
      <c r="J62" s="14"/>
      <c r="K62" s="14">
        <v>50</v>
      </c>
      <c r="L62" s="14">
        <v>146</v>
      </c>
      <c r="M62" s="14"/>
      <c r="N62" s="14"/>
    </row>
    <row r="63" spans="1:14" ht="19.5" customHeight="1">
      <c r="A63" s="39" t="s">
        <v>114</v>
      </c>
      <c r="B63" s="40" t="s">
        <v>19</v>
      </c>
      <c r="C63" s="41" t="s">
        <v>107</v>
      </c>
      <c r="D63" s="42"/>
      <c r="E63" s="42"/>
      <c r="F63" s="42">
        <v>252</v>
      </c>
      <c r="G63" s="42"/>
      <c r="H63" s="42">
        <v>252</v>
      </c>
      <c r="I63" s="43"/>
      <c r="J63" s="42"/>
      <c r="K63" s="42"/>
      <c r="L63" s="42">
        <v>252</v>
      </c>
      <c r="M63" s="42"/>
      <c r="N63" s="42"/>
    </row>
    <row r="64" spans="1:14" ht="19.5" customHeight="1">
      <c r="A64" s="39" t="s">
        <v>115</v>
      </c>
      <c r="B64" s="40" t="s">
        <v>20</v>
      </c>
      <c r="C64" s="41" t="s">
        <v>107</v>
      </c>
      <c r="D64" s="42"/>
      <c r="E64" s="42"/>
      <c r="F64" s="42">
        <v>360</v>
      </c>
      <c r="G64" s="42"/>
      <c r="H64" s="42">
        <v>360</v>
      </c>
      <c r="I64" s="43"/>
      <c r="J64" s="42"/>
      <c r="K64" s="42"/>
      <c r="L64" s="42">
        <v>360</v>
      </c>
      <c r="M64" s="42"/>
      <c r="N64" s="44"/>
    </row>
    <row r="65" spans="1:14" ht="15.75">
      <c r="A65" s="26" t="s">
        <v>116</v>
      </c>
      <c r="B65" s="34" t="s">
        <v>68</v>
      </c>
      <c r="C65" s="28" t="s">
        <v>96</v>
      </c>
      <c r="D65" s="20">
        <v>68</v>
      </c>
      <c r="E65" s="20">
        <v>34</v>
      </c>
      <c r="F65" s="20">
        <v>34</v>
      </c>
      <c r="G65" s="20"/>
      <c r="H65" s="20">
        <v>34</v>
      </c>
      <c r="I65" s="46"/>
      <c r="J65" s="20"/>
      <c r="K65" s="20"/>
      <c r="L65" s="20">
        <v>18</v>
      </c>
      <c r="M65" s="20">
        <v>16</v>
      </c>
      <c r="N65" s="20"/>
    </row>
    <row r="66" spans="1:14" ht="15.75">
      <c r="A66" s="47"/>
      <c r="B66" s="48" t="s">
        <v>117</v>
      </c>
      <c r="C66" s="49" t="s">
        <v>118</v>
      </c>
      <c r="D66" s="50">
        <f>D65+D56+D49+D36</f>
        <v>4601</v>
      </c>
      <c r="E66" s="50">
        <f>E65+E56+E49+E36</f>
        <v>1185</v>
      </c>
      <c r="F66" s="50">
        <f>F65+F56+F49+F36</f>
        <v>3416</v>
      </c>
      <c r="G66" s="50">
        <f>G65+G56+G49+G36</f>
        <v>1242</v>
      </c>
      <c r="H66" s="50">
        <f>H65+H56+H49+H36</f>
        <v>2174</v>
      </c>
      <c r="I66" s="50">
        <f>I36+I50+I51+I52+I53+I54+I55+I57+I61+I65</f>
        <v>595</v>
      </c>
      <c r="J66" s="50">
        <f>J36+J50+J51+J52+J53+J54+J55+J57+J61+J65</f>
        <v>805</v>
      </c>
      <c r="K66" s="50">
        <f>K36+K50+K51+K52+K53+K54+K55+K57+K61+K65</f>
        <v>612</v>
      </c>
      <c r="L66" s="50">
        <f>L36+L50+L51+L52+L53+L54+L55+L57+L61+L65</f>
        <v>792</v>
      </c>
      <c r="M66" s="50">
        <f>M36+M50+M51+M52+M53+M54+M55+M57+M61+M65</f>
        <v>612</v>
      </c>
      <c r="N66" s="50">
        <v>3416</v>
      </c>
    </row>
    <row r="67" spans="1:14" ht="15.75">
      <c r="A67" s="51" t="s">
        <v>119</v>
      </c>
      <c r="B67" s="52" t="s">
        <v>120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>
        <v>2</v>
      </c>
    </row>
    <row r="68" spans="1:14" ht="15.75" customHeight="1">
      <c r="A68" s="117" t="s">
        <v>121</v>
      </c>
      <c r="B68" s="117"/>
      <c r="C68" s="117"/>
      <c r="D68" s="117"/>
      <c r="E68" s="117"/>
      <c r="F68" s="118" t="s">
        <v>24</v>
      </c>
      <c r="G68" s="115" t="s">
        <v>122</v>
      </c>
      <c r="H68" s="115"/>
      <c r="I68" s="14">
        <f>I37+I38+I39+I40+I41+I42+I43+I44+I45+I46+I47+I48+I50+I51+I52+I53+I54+I55+I58+I62+I65</f>
        <v>595</v>
      </c>
      <c r="J68" s="14">
        <f>J37+J38+J39+J40+J41+J42+J43+J44+J45+J46+J47+J48+J50+J51+J52+J53+J54+J55+J58+J62+J65</f>
        <v>805</v>
      </c>
      <c r="K68" s="14">
        <f>K37+K38+K39+K40+K41+K42+K43+K44+K45+K46+K47+K48+K50+K51+K52+K53+K54+K55+K58+K62+K65</f>
        <v>612</v>
      </c>
      <c r="L68" s="14">
        <f>L37+L38+L39+L40+L41+L42+L43+L44+L45+L46+L47+L48+L50+L51+L52+L53+L54+L55+L58+L62+L65</f>
        <v>180</v>
      </c>
      <c r="M68" s="14">
        <f>M37+M38+M39+M40+M41+M42+M43+M44+M45+M46+M47+M48+M49+M50+M51+M52+M53+M54+M55+M58+M62+M65</f>
        <v>144</v>
      </c>
      <c r="N68" s="14">
        <f>SUM(I68:M68)</f>
        <v>2336</v>
      </c>
    </row>
    <row r="69" spans="1:14" ht="16.5" customHeight="1">
      <c r="A69" s="109"/>
      <c r="B69" s="109"/>
      <c r="C69" s="109"/>
      <c r="D69" s="109"/>
      <c r="E69" s="109"/>
      <c r="F69" s="118"/>
      <c r="G69" s="115" t="s">
        <v>123</v>
      </c>
      <c r="H69" s="115"/>
      <c r="I69" s="14">
        <f aca="true" t="shared" si="4" ref="I69:M70">I59+I63</f>
        <v>0</v>
      </c>
      <c r="J69" s="14">
        <f t="shared" si="4"/>
        <v>0</v>
      </c>
      <c r="K69" s="14">
        <f t="shared" si="4"/>
        <v>0</v>
      </c>
      <c r="L69" s="10">
        <f t="shared" si="4"/>
        <v>252</v>
      </c>
      <c r="M69" s="10">
        <f t="shared" si="4"/>
        <v>144</v>
      </c>
      <c r="N69" s="10">
        <f>SUM(L69:M69)</f>
        <v>396</v>
      </c>
    </row>
    <row r="70" spans="1:14" ht="22.5" customHeight="1">
      <c r="A70" s="109"/>
      <c r="B70" s="109"/>
      <c r="C70" s="109"/>
      <c r="D70" s="109"/>
      <c r="E70" s="109"/>
      <c r="F70" s="118"/>
      <c r="G70" s="115" t="s">
        <v>124</v>
      </c>
      <c r="H70" s="115"/>
      <c r="I70" s="14">
        <f t="shared" si="4"/>
        <v>0</v>
      </c>
      <c r="J70" s="14">
        <f t="shared" si="4"/>
        <v>0</v>
      </c>
      <c r="K70" s="14">
        <f t="shared" si="4"/>
        <v>0</v>
      </c>
      <c r="L70" s="10">
        <f t="shared" si="4"/>
        <v>360</v>
      </c>
      <c r="M70" s="10">
        <f t="shared" si="4"/>
        <v>324</v>
      </c>
      <c r="N70" s="10">
        <f>SUM(I70:M70)</f>
        <v>684</v>
      </c>
    </row>
    <row r="71" spans="1:14" ht="15.75">
      <c r="A71" s="109"/>
      <c r="B71" s="109"/>
      <c r="C71" s="109"/>
      <c r="D71" s="109"/>
      <c r="E71" s="109"/>
      <c r="F71" s="118"/>
      <c r="G71" s="119" t="s">
        <v>125</v>
      </c>
      <c r="H71" s="119"/>
      <c r="I71" s="14"/>
      <c r="J71" s="14"/>
      <c r="K71" s="14">
        <v>4</v>
      </c>
      <c r="L71" s="14">
        <v>2</v>
      </c>
      <c r="M71" s="14">
        <v>2</v>
      </c>
      <c r="N71" s="10">
        <f>SUM(I71:M71)</f>
        <v>8</v>
      </c>
    </row>
    <row r="72" spans="1:14" ht="15.75">
      <c r="A72" s="109"/>
      <c r="B72" s="109"/>
      <c r="C72" s="109"/>
      <c r="D72" s="109"/>
      <c r="E72" s="109"/>
      <c r="F72" s="118"/>
      <c r="G72" s="119" t="s">
        <v>126</v>
      </c>
      <c r="H72" s="119"/>
      <c r="I72" s="14"/>
      <c r="J72" s="14">
        <v>6</v>
      </c>
      <c r="K72" s="14">
        <v>6</v>
      </c>
      <c r="L72" s="14">
        <v>2</v>
      </c>
      <c r="M72" s="14">
        <v>3</v>
      </c>
      <c r="N72" s="10">
        <f>SUM(I72:M72)</f>
        <v>17</v>
      </c>
    </row>
    <row r="73" spans="1:14" ht="15.75">
      <c r="A73" s="109"/>
      <c r="B73" s="109"/>
      <c r="C73" s="109"/>
      <c r="D73" s="109"/>
      <c r="E73" s="109"/>
      <c r="F73" s="118"/>
      <c r="G73" s="119" t="s">
        <v>127</v>
      </c>
      <c r="H73" s="119"/>
      <c r="I73" s="14"/>
      <c r="J73" s="14">
        <v>3</v>
      </c>
      <c r="K73" s="14">
        <v>3</v>
      </c>
      <c r="L73" s="14">
        <v>1</v>
      </c>
      <c r="M73" s="14">
        <v>0</v>
      </c>
      <c r="N73" s="10">
        <f>SUM(I73:M73)</f>
        <v>7</v>
      </c>
    </row>
  </sheetData>
  <sheetProtection/>
  <mergeCells count="58">
    <mergeCell ref="M33:N33"/>
    <mergeCell ref="A68:E68"/>
    <mergeCell ref="F68:F73"/>
    <mergeCell ref="G68:H68"/>
    <mergeCell ref="A69:E73"/>
    <mergeCell ref="G69:H69"/>
    <mergeCell ref="G70:H70"/>
    <mergeCell ref="G71:H71"/>
    <mergeCell ref="G72:H72"/>
    <mergeCell ref="G73:H73"/>
    <mergeCell ref="M30:N30"/>
    <mergeCell ref="F31:F34"/>
    <mergeCell ref="G31:H31"/>
    <mergeCell ref="I31:J31"/>
    <mergeCell ref="K31:L31"/>
    <mergeCell ref="M31:N31"/>
    <mergeCell ref="G32:G34"/>
    <mergeCell ref="H32:H34"/>
    <mergeCell ref="I33:J33"/>
    <mergeCell ref="K33:L33"/>
    <mergeCell ref="A29:A34"/>
    <mergeCell ref="B29:B34"/>
    <mergeCell ref="C29:C34"/>
    <mergeCell ref="D29:H29"/>
    <mergeCell ref="I29:N29"/>
    <mergeCell ref="D30:D34"/>
    <mergeCell ref="E30:E34"/>
    <mergeCell ref="F30:H30"/>
    <mergeCell ref="I30:J30"/>
    <mergeCell ref="K30:L30"/>
    <mergeCell ref="D26:E26"/>
    <mergeCell ref="H26:I26"/>
    <mergeCell ref="J26:K26"/>
    <mergeCell ref="L26:M26"/>
    <mergeCell ref="D27:E27"/>
    <mergeCell ref="H27:I27"/>
    <mergeCell ref="J27:K27"/>
    <mergeCell ref="L27:M27"/>
    <mergeCell ref="D24:E24"/>
    <mergeCell ref="H24:I24"/>
    <mergeCell ref="J24:K24"/>
    <mergeCell ref="L24:M24"/>
    <mergeCell ref="D25:E25"/>
    <mergeCell ref="H25:I25"/>
    <mergeCell ref="J25:K25"/>
    <mergeCell ref="L25:M25"/>
    <mergeCell ref="A12:N12"/>
    <mergeCell ref="C19:N19"/>
    <mergeCell ref="D23:E23"/>
    <mergeCell ref="H23:I23"/>
    <mergeCell ref="J23:K23"/>
    <mergeCell ref="L23:M23"/>
    <mergeCell ref="A6:N6"/>
    <mergeCell ref="A7:N7"/>
    <mergeCell ref="A8:N8"/>
    <mergeCell ref="A9:N9"/>
    <mergeCell ref="A10:N10"/>
    <mergeCell ref="A11:N11"/>
  </mergeCells>
  <printOptions/>
  <pageMargins left="1.0270833333333333" right="0.39375" top="0.39375" bottom="0.39375" header="0.5118055555555556" footer="0.5118055555555556"/>
  <pageSetup horizontalDpi="300" verticalDpi="3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view="pageBreakPreview" zoomScale="73" zoomScaleSheetLayoutView="73" zoomScalePageLayoutView="0" workbookViewId="0" topLeftCell="A69">
      <selection activeCell="K88" sqref="K88"/>
    </sheetView>
  </sheetViews>
  <sheetFormatPr defaultColWidth="11.57421875" defaultRowHeight="12.75"/>
  <cols>
    <col min="1" max="1" width="11.57421875" style="1" customWidth="1"/>
    <col min="2" max="2" width="67.57421875" style="1" customWidth="1"/>
    <col min="3" max="3" width="17.00390625" style="1" customWidth="1"/>
    <col min="4" max="4" width="7.7109375" style="1" customWidth="1"/>
    <col min="5" max="5" width="7.8515625" style="1" customWidth="1"/>
    <col min="6" max="6" width="11.28125" style="1" customWidth="1"/>
    <col min="7" max="7" width="11.8515625" style="1" customWidth="1"/>
    <col min="8" max="8" width="10.28125" style="1" customWidth="1"/>
    <col min="9" max="14" width="7.7109375" style="1" customWidth="1"/>
    <col min="15" max="16384" width="11.57421875" style="1" customWidth="1"/>
  </cols>
  <sheetData>
    <row r="1" spans="1:13" ht="15.75">
      <c r="A1" s="2"/>
      <c r="B1" s="84"/>
      <c r="C1" s="3"/>
      <c r="D1" s="3"/>
      <c r="E1" s="3"/>
      <c r="F1" s="3"/>
      <c r="G1" s="3"/>
      <c r="H1" s="4" t="s">
        <v>164</v>
      </c>
      <c r="I1" s="3"/>
      <c r="J1" s="3"/>
      <c r="K1" s="3"/>
      <c r="L1" s="3"/>
      <c r="M1" s="3"/>
    </row>
    <row r="2" spans="1:13" ht="15.75">
      <c r="A2" s="2"/>
      <c r="B2" s="84"/>
      <c r="C2" s="3"/>
      <c r="D2" s="3"/>
      <c r="E2" s="3"/>
      <c r="F2" s="3"/>
      <c r="G2" s="3"/>
      <c r="H2" s="4" t="s">
        <v>165</v>
      </c>
      <c r="I2" s="3"/>
      <c r="J2" s="3"/>
      <c r="K2" s="3"/>
      <c r="L2" s="3"/>
      <c r="M2" s="3"/>
    </row>
    <row r="3" spans="1:13" ht="15.75">
      <c r="A3" s="2"/>
      <c r="B3" s="81"/>
      <c r="C3" s="3"/>
      <c r="D3" s="3"/>
      <c r="E3" s="3"/>
      <c r="F3" s="3"/>
      <c r="G3" s="3"/>
      <c r="H3" s="4"/>
      <c r="I3" s="3"/>
      <c r="J3" s="3"/>
      <c r="K3" s="3"/>
      <c r="L3" s="3"/>
      <c r="M3" s="3"/>
    </row>
    <row r="4" spans="1:13" ht="15.75">
      <c r="A4" s="2"/>
      <c r="B4" s="3"/>
      <c r="C4" s="3"/>
      <c r="D4" s="3"/>
      <c r="E4" s="3"/>
      <c r="F4" s="3"/>
      <c r="G4" s="3"/>
      <c r="H4" s="4" t="s">
        <v>166</v>
      </c>
      <c r="I4" s="3"/>
      <c r="J4" s="3"/>
      <c r="K4" s="3"/>
      <c r="L4" s="3"/>
      <c r="M4" s="3"/>
    </row>
    <row r="5" spans="1:13" ht="15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4" ht="18" customHeight="1">
      <c r="A8" s="102" t="s">
        <v>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1:14" ht="15.75">
      <c r="A9" s="103" t="s">
        <v>128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1:14" ht="15.75">
      <c r="A10" s="103" t="s">
        <v>129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4" ht="15.75">
      <c r="A11" s="104" t="s">
        <v>187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14" ht="15.75">
      <c r="A12" s="103" t="s">
        <v>158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2" ht="15.75">
      <c r="A14" s="3"/>
      <c r="B14" s="2"/>
      <c r="C14" s="4" t="s">
        <v>9</v>
      </c>
      <c r="D14" s="1" t="s">
        <v>10</v>
      </c>
      <c r="E14" s="2"/>
      <c r="F14" s="3"/>
      <c r="G14" s="3"/>
      <c r="I14" s="3"/>
      <c r="J14" s="3"/>
      <c r="K14" s="3"/>
      <c r="L14" s="3"/>
    </row>
    <row r="15" spans="1:12" ht="15.75">
      <c r="A15" s="3"/>
      <c r="B15" s="2"/>
      <c r="D15" s="4" t="s">
        <v>11</v>
      </c>
      <c r="F15" s="5"/>
      <c r="G15" s="5"/>
      <c r="I15" s="6"/>
      <c r="J15" s="3"/>
      <c r="K15" s="3"/>
      <c r="L15" s="3"/>
    </row>
    <row r="16" spans="1:12" ht="15.75">
      <c r="A16" s="3"/>
      <c r="B16" s="2"/>
      <c r="C16" s="1" t="s">
        <v>12</v>
      </c>
      <c r="D16" s="2"/>
      <c r="E16" s="2"/>
      <c r="F16" s="3"/>
      <c r="G16" s="3"/>
      <c r="I16" s="3"/>
      <c r="J16" s="3"/>
      <c r="K16" s="3"/>
      <c r="L16" s="3"/>
    </row>
    <row r="17" spans="1:12" ht="15.75">
      <c r="A17" s="3"/>
      <c r="B17" s="2"/>
      <c r="C17" s="1" t="s">
        <v>130</v>
      </c>
      <c r="D17" s="2"/>
      <c r="E17" s="2"/>
      <c r="F17" s="3"/>
      <c r="G17" s="3"/>
      <c r="I17" s="3"/>
      <c r="J17" s="3"/>
      <c r="K17" s="3"/>
      <c r="L17" s="3"/>
    </row>
    <row r="18" spans="1:12" ht="15.75">
      <c r="A18" s="3"/>
      <c r="B18" s="2"/>
      <c r="C18" s="1" t="s">
        <v>14</v>
      </c>
      <c r="D18" s="2"/>
      <c r="E18" s="2"/>
      <c r="F18" s="3"/>
      <c r="G18" s="3"/>
      <c r="I18" s="3"/>
      <c r="J18" s="3"/>
      <c r="K18" s="3"/>
      <c r="L18" s="3"/>
    </row>
    <row r="19" spans="1:14" ht="30.75" customHeight="1">
      <c r="A19" s="3"/>
      <c r="B19" s="2"/>
      <c r="C19" s="105" t="s">
        <v>159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</row>
    <row r="20" spans="1:14" ht="25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.75">
      <c r="A21" s="3"/>
      <c r="B21" s="3"/>
      <c r="C21" s="3"/>
      <c r="D21" s="7" t="s">
        <v>16</v>
      </c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49.5" customHeight="1">
      <c r="A23" s="3"/>
      <c r="B23" s="3"/>
      <c r="C23" s="8" t="s">
        <v>17</v>
      </c>
      <c r="D23" s="124" t="s">
        <v>18</v>
      </c>
      <c r="E23" s="124"/>
      <c r="F23" s="8" t="s">
        <v>19</v>
      </c>
      <c r="G23" s="124" t="s">
        <v>20</v>
      </c>
      <c r="H23" s="124"/>
      <c r="I23" s="106" t="s">
        <v>21</v>
      </c>
      <c r="J23" s="106"/>
      <c r="K23" s="106" t="s">
        <v>22</v>
      </c>
      <c r="L23" s="106"/>
      <c r="M23" s="55" t="s">
        <v>23</v>
      </c>
      <c r="N23" s="8" t="s">
        <v>24</v>
      </c>
    </row>
    <row r="24" spans="1:14" ht="15.75">
      <c r="A24" s="3"/>
      <c r="B24" s="3"/>
      <c r="C24" s="10" t="s">
        <v>25</v>
      </c>
      <c r="D24" s="107">
        <f>(I77+J77)/36</f>
        <v>35</v>
      </c>
      <c r="E24" s="107"/>
      <c r="F24" s="10">
        <f>(I78+J78)/36</f>
        <v>6</v>
      </c>
      <c r="G24" s="107">
        <f>(I79+J79)/36</f>
        <v>0</v>
      </c>
      <c r="H24" s="107"/>
      <c r="I24" s="107"/>
      <c r="J24" s="107"/>
      <c r="K24" s="107"/>
      <c r="L24" s="107"/>
      <c r="M24" s="10">
        <v>11</v>
      </c>
      <c r="N24" s="10">
        <f>M24+K24+I24+G24+F24+D24</f>
        <v>52</v>
      </c>
    </row>
    <row r="25" spans="1:14" ht="15.75">
      <c r="A25" s="3"/>
      <c r="B25" s="3"/>
      <c r="C25" s="10" t="s">
        <v>26</v>
      </c>
      <c r="D25" s="107">
        <f>(K77+L77)/36</f>
        <v>30</v>
      </c>
      <c r="E25" s="107"/>
      <c r="F25" s="10">
        <f>(K78+L78)/36</f>
        <v>8</v>
      </c>
      <c r="G25" s="107">
        <f>(K79+L79)/36</f>
        <v>0</v>
      </c>
      <c r="H25" s="107"/>
      <c r="I25" s="107">
        <v>3</v>
      </c>
      <c r="J25" s="107"/>
      <c r="K25" s="107"/>
      <c r="L25" s="107"/>
      <c r="M25" s="10">
        <v>11</v>
      </c>
      <c r="N25" s="10">
        <f>M25+K25+I25+G25+F25+D25</f>
        <v>52</v>
      </c>
    </row>
    <row r="26" spans="1:14" ht="15.75">
      <c r="A26" s="3"/>
      <c r="B26" s="3"/>
      <c r="C26" s="10" t="s">
        <v>27</v>
      </c>
      <c r="D26" s="107">
        <f>(M77+N77)/36</f>
        <v>10</v>
      </c>
      <c r="E26" s="107"/>
      <c r="F26" s="10">
        <f>(M78+N78)/36</f>
        <v>4</v>
      </c>
      <c r="G26" s="107">
        <f>(M79+N79)/36</f>
        <v>23</v>
      </c>
      <c r="H26" s="107"/>
      <c r="I26" s="107">
        <v>2</v>
      </c>
      <c r="J26" s="107"/>
      <c r="K26" s="107">
        <v>2</v>
      </c>
      <c r="L26" s="107"/>
      <c r="M26" s="10">
        <v>2</v>
      </c>
      <c r="N26" s="10">
        <f>M26+K26+I26+G26+F26+D26</f>
        <v>43</v>
      </c>
    </row>
    <row r="27" spans="1:14" ht="15.75">
      <c r="A27" s="3"/>
      <c r="B27" s="3"/>
      <c r="C27" s="11" t="s">
        <v>28</v>
      </c>
      <c r="D27" s="108">
        <f>D24+D25+D26</f>
        <v>75</v>
      </c>
      <c r="E27" s="108"/>
      <c r="F27" s="11">
        <f>SUM(F24:F26)</f>
        <v>18</v>
      </c>
      <c r="G27" s="108">
        <f>G24+G25+G26</f>
        <v>23</v>
      </c>
      <c r="H27" s="108"/>
      <c r="I27" s="108">
        <f>SUM(I25:I26)</f>
        <v>5</v>
      </c>
      <c r="J27" s="108"/>
      <c r="K27" s="108">
        <f>SUM(K26)</f>
        <v>2</v>
      </c>
      <c r="L27" s="108"/>
      <c r="M27" s="11">
        <f>SUM(M24:M26)</f>
        <v>24</v>
      </c>
      <c r="N27" s="10">
        <f>M27+K27+I27+G27+F27+D27</f>
        <v>147</v>
      </c>
    </row>
    <row r="28" spans="1:14" ht="15.7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30.75" customHeight="1">
      <c r="A29" s="109" t="s">
        <v>29</v>
      </c>
      <c r="B29" s="110" t="s">
        <v>30</v>
      </c>
      <c r="C29" s="108" t="s">
        <v>31</v>
      </c>
      <c r="D29" s="109" t="s">
        <v>32</v>
      </c>
      <c r="E29" s="109"/>
      <c r="F29" s="109"/>
      <c r="G29" s="109"/>
      <c r="H29" s="109"/>
      <c r="I29" s="108" t="s">
        <v>33</v>
      </c>
      <c r="J29" s="108"/>
      <c r="K29" s="108"/>
      <c r="L29" s="108"/>
      <c r="M29" s="108"/>
      <c r="N29" s="108"/>
    </row>
    <row r="30" spans="1:14" ht="15.75" customHeight="1">
      <c r="A30" s="109"/>
      <c r="B30" s="110"/>
      <c r="C30" s="110"/>
      <c r="D30" s="111" t="s">
        <v>34</v>
      </c>
      <c r="E30" s="112" t="s">
        <v>35</v>
      </c>
      <c r="F30" s="113" t="s">
        <v>36</v>
      </c>
      <c r="G30" s="113"/>
      <c r="H30" s="113"/>
      <c r="I30" s="114" t="s">
        <v>37</v>
      </c>
      <c r="J30" s="114"/>
      <c r="K30" s="114" t="s">
        <v>38</v>
      </c>
      <c r="L30" s="114"/>
      <c r="M30" s="114" t="s">
        <v>39</v>
      </c>
      <c r="N30" s="114"/>
    </row>
    <row r="31" spans="1:14" ht="15.75" customHeight="1">
      <c r="A31" s="109"/>
      <c r="B31" s="110"/>
      <c r="C31" s="110"/>
      <c r="D31" s="111"/>
      <c r="E31" s="111"/>
      <c r="F31" s="108" t="s">
        <v>40</v>
      </c>
      <c r="G31" s="114" t="s">
        <v>41</v>
      </c>
      <c r="H31" s="114"/>
      <c r="I31" s="114" t="s">
        <v>42</v>
      </c>
      <c r="J31" s="114"/>
      <c r="K31" s="114" t="s">
        <v>42</v>
      </c>
      <c r="L31" s="114"/>
      <c r="M31" s="114" t="s">
        <v>42</v>
      </c>
      <c r="N31" s="114"/>
    </row>
    <row r="32" spans="1:14" ht="15.75" customHeight="1">
      <c r="A32" s="109"/>
      <c r="B32" s="110"/>
      <c r="C32" s="110"/>
      <c r="D32" s="111"/>
      <c r="E32" s="111"/>
      <c r="F32" s="108"/>
      <c r="G32" s="115" t="s">
        <v>43</v>
      </c>
      <c r="H32" s="115" t="s">
        <v>131</v>
      </c>
      <c r="I32" s="15">
        <v>1</v>
      </c>
      <c r="J32" s="15">
        <v>2</v>
      </c>
      <c r="K32" s="15">
        <v>3</v>
      </c>
      <c r="L32" s="15">
        <v>4</v>
      </c>
      <c r="M32" s="15">
        <v>5</v>
      </c>
      <c r="N32" s="15">
        <v>6</v>
      </c>
    </row>
    <row r="33" spans="1:14" ht="15.75">
      <c r="A33" s="109"/>
      <c r="B33" s="110"/>
      <c r="C33" s="110"/>
      <c r="D33" s="111"/>
      <c r="E33" s="111"/>
      <c r="F33" s="108"/>
      <c r="G33" s="115"/>
      <c r="H33" s="115"/>
      <c r="I33" s="116" t="s">
        <v>45</v>
      </c>
      <c r="J33" s="116"/>
      <c r="K33" s="116" t="s">
        <v>45</v>
      </c>
      <c r="L33" s="116"/>
      <c r="M33" s="116" t="s">
        <v>45</v>
      </c>
      <c r="N33" s="116"/>
    </row>
    <row r="34" spans="1:14" ht="15.75">
      <c r="A34" s="109"/>
      <c r="B34" s="110"/>
      <c r="C34" s="110"/>
      <c r="D34" s="111"/>
      <c r="E34" s="111"/>
      <c r="F34" s="108"/>
      <c r="G34" s="115"/>
      <c r="H34" s="115"/>
      <c r="I34" s="60" t="s">
        <v>197</v>
      </c>
      <c r="J34" s="60" t="s">
        <v>198</v>
      </c>
      <c r="K34" s="60" t="s">
        <v>199</v>
      </c>
      <c r="L34" s="60" t="s">
        <v>170</v>
      </c>
      <c r="M34" s="101" t="s">
        <v>196</v>
      </c>
      <c r="N34" s="60" t="s">
        <v>200</v>
      </c>
    </row>
    <row r="35" spans="1:14" ht="15.75">
      <c r="A35" s="13">
        <v>1</v>
      </c>
      <c r="B35" s="13">
        <v>2</v>
      </c>
      <c r="C35" s="13">
        <v>3</v>
      </c>
      <c r="D35" s="13">
        <v>4</v>
      </c>
      <c r="E35" s="13">
        <v>5</v>
      </c>
      <c r="F35" s="13">
        <v>6</v>
      </c>
      <c r="G35" s="13">
        <v>7</v>
      </c>
      <c r="H35" s="13">
        <v>8</v>
      </c>
      <c r="I35" s="13">
        <v>9</v>
      </c>
      <c r="J35" s="13">
        <v>10</v>
      </c>
      <c r="K35" s="13">
        <v>11</v>
      </c>
      <c r="L35" s="13">
        <v>12</v>
      </c>
      <c r="M35" s="13">
        <v>13</v>
      </c>
      <c r="N35" s="13">
        <v>14</v>
      </c>
    </row>
    <row r="36" spans="1:14" s="21" customFormat="1" ht="15.75">
      <c r="A36" s="66"/>
      <c r="B36" s="64" t="s">
        <v>47</v>
      </c>
      <c r="C36" s="65" t="s">
        <v>188</v>
      </c>
      <c r="D36" s="66">
        <f>D37+D49+D53</f>
        <v>3089</v>
      </c>
      <c r="E36" s="66">
        <f>E37+E49+E53</f>
        <v>1037</v>
      </c>
      <c r="F36" s="66">
        <f>F37+F49+F53</f>
        <v>2052</v>
      </c>
      <c r="G36" s="66">
        <f aca="true" t="shared" si="0" ref="G36:M36">G37+G49+G53</f>
        <v>1003</v>
      </c>
      <c r="H36" s="66">
        <f t="shared" si="0"/>
        <v>1049</v>
      </c>
      <c r="I36" s="66">
        <f t="shared" si="0"/>
        <v>442</v>
      </c>
      <c r="J36" s="66">
        <f t="shared" si="0"/>
        <v>648</v>
      </c>
      <c r="K36" s="66">
        <f t="shared" si="0"/>
        <v>512</v>
      </c>
      <c r="L36" s="66">
        <f t="shared" si="0"/>
        <v>450</v>
      </c>
      <c r="M36" s="66">
        <f t="shared" si="0"/>
        <v>0</v>
      </c>
      <c r="N36" s="66">
        <f>N37+N49</f>
        <v>0</v>
      </c>
    </row>
    <row r="37" spans="1:14" s="21" customFormat="1" ht="31.5">
      <c r="A37" s="67" t="s">
        <v>149</v>
      </c>
      <c r="B37" s="68" t="s">
        <v>132</v>
      </c>
      <c r="C37" s="65" t="s">
        <v>189</v>
      </c>
      <c r="D37" s="69">
        <f>D38+D39+D40+D41+D42+D43+D44+D45+D46+D47+D48</f>
        <v>2021</v>
      </c>
      <c r="E37" s="69">
        <f>E38+E39+E40+E41+E42+E43+E44+E45+E46+E47+E48</f>
        <v>681</v>
      </c>
      <c r="F37" s="69">
        <f>F38+F39+F40+F41+F42+F43+F44+F45+F46+F47+F48</f>
        <v>1340</v>
      </c>
      <c r="G37" s="69">
        <f aca="true" t="shared" si="1" ref="G37:L37">G38+G39+G40+G41+G42+G43+G44+G45+G46+G47+G48</f>
        <v>705</v>
      </c>
      <c r="H37" s="69">
        <f t="shared" si="1"/>
        <v>635</v>
      </c>
      <c r="I37" s="69">
        <f t="shared" si="1"/>
        <v>288</v>
      </c>
      <c r="J37" s="69">
        <f t="shared" si="1"/>
        <v>408</v>
      </c>
      <c r="K37" s="69">
        <f t="shared" si="1"/>
        <v>368</v>
      </c>
      <c r="L37" s="69">
        <f t="shared" si="1"/>
        <v>276</v>
      </c>
      <c r="M37" s="69">
        <f>M38+M39+M40+M41+M42+M43+M44+M45+M46</f>
        <v>0</v>
      </c>
      <c r="N37" s="69">
        <f>N38+N39+N40+N41+N42+N43+N44+N45+N46</f>
        <v>0</v>
      </c>
    </row>
    <row r="38" spans="1:14" s="21" customFormat="1" ht="15.75">
      <c r="A38" s="14" t="s">
        <v>138</v>
      </c>
      <c r="B38" s="22" t="s">
        <v>50</v>
      </c>
      <c r="C38" s="24" t="s">
        <v>172</v>
      </c>
      <c r="D38" s="14">
        <f>F38+E38</f>
        <v>171</v>
      </c>
      <c r="E38" s="14">
        <f>F38/2</f>
        <v>57</v>
      </c>
      <c r="F38" s="14">
        <f aca="true" t="shared" si="2" ref="F38:F43">SUM(I38:N38)</f>
        <v>114</v>
      </c>
      <c r="G38" s="14">
        <f aca="true" t="shared" si="3" ref="G38:G48">F38-H38</f>
        <v>32</v>
      </c>
      <c r="H38" s="14">
        <v>82</v>
      </c>
      <c r="I38" s="14">
        <v>34</v>
      </c>
      <c r="J38" s="14">
        <v>24</v>
      </c>
      <c r="K38" s="14">
        <v>16</v>
      </c>
      <c r="L38" s="14">
        <v>40</v>
      </c>
      <c r="M38" s="14"/>
      <c r="N38" s="14"/>
    </row>
    <row r="39" spans="1:14" s="21" customFormat="1" ht="15.75">
      <c r="A39" s="14" t="s">
        <v>139</v>
      </c>
      <c r="B39" s="22" t="s">
        <v>53</v>
      </c>
      <c r="C39" s="24" t="s">
        <v>54</v>
      </c>
      <c r="D39" s="14">
        <f aca="true" t="shared" si="4" ref="D39:D51">F39+E39</f>
        <v>256</v>
      </c>
      <c r="E39" s="14">
        <v>85</v>
      </c>
      <c r="F39" s="14">
        <f t="shared" si="2"/>
        <v>171</v>
      </c>
      <c r="G39" s="14">
        <f t="shared" si="3"/>
        <v>171</v>
      </c>
      <c r="H39" s="14"/>
      <c r="I39" s="14">
        <v>51</v>
      </c>
      <c r="J39" s="14">
        <v>72</v>
      </c>
      <c r="K39" s="14">
        <v>48</v>
      </c>
      <c r="L39" s="14"/>
      <c r="M39" s="14"/>
      <c r="N39" s="14"/>
    </row>
    <row r="40" spans="1:14" s="21" customFormat="1" ht="15.75">
      <c r="A40" s="14" t="s">
        <v>140</v>
      </c>
      <c r="B40" s="22" t="s">
        <v>56</v>
      </c>
      <c r="C40" s="24" t="s">
        <v>183</v>
      </c>
      <c r="D40" s="14">
        <f t="shared" si="4"/>
        <v>261</v>
      </c>
      <c r="E40" s="14">
        <f aca="true" t="shared" si="5" ref="E40:E51">F40/2</f>
        <v>87</v>
      </c>
      <c r="F40" s="14">
        <f t="shared" si="2"/>
        <v>174</v>
      </c>
      <c r="G40" s="14">
        <f t="shared" si="3"/>
        <v>0</v>
      </c>
      <c r="H40" s="13">
        <v>174</v>
      </c>
      <c r="I40" s="14">
        <v>34</v>
      </c>
      <c r="J40" s="14">
        <v>48</v>
      </c>
      <c r="K40" s="14">
        <v>48</v>
      </c>
      <c r="L40" s="14">
        <v>44</v>
      </c>
      <c r="M40" s="14"/>
      <c r="N40" s="14"/>
    </row>
    <row r="41" spans="1:14" s="21" customFormat="1" ht="15.75">
      <c r="A41" s="14" t="s">
        <v>141</v>
      </c>
      <c r="B41" s="22" t="s">
        <v>58</v>
      </c>
      <c r="C41" s="24" t="s">
        <v>183</v>
      </c>
      <c r="D41" s="14">
        <f t="shared" si="4"/>
        <v>261</v>
      </c>
      <c r="E41" s="14">
        <f t="shared" si="5"/>
        <v>87</v>
      </c>
      <c r="F41" s="14">
        <f t="shared" si="2"/>
        <v>174</v>
      </c>
      <c r="G41" s="14">
        <f t="shared" si="3"/>
        <v>134</v>
      </c>
      <c r="H41" s="14">
        <v>40</v>
      </c>
      <c r="I41" s="14">
        <v>34</v>
      </c>
      <c r="J41" s="14">
        <v>48</v>
      </c>
      <c r="K41" s="14">
        <v>48</v>
      </c>
      <c r="L41" s="14">
        <v>44</v>
      </c>
      <c r="M41" s="14"/>
      <c r="N41" s="14"/>
    </row>
    <row r="42" spans="1:14" s="21" customFormat="1" ht="15.75">
      <c r="A42" s="14" t="s">
        <v>142</v>
      </c>
      <c r="B42" s="22" t="s">
        <v>61</v>
      </c>
      <c r="C42" s="24" t="s">
        <v>183</v>
      </c>
      <c r="D42" s="14">
        <f t="shared" si="4"/>
        <v>261</v>
      </c>
      <c r="E42" s="14">
        <f t="shared" si="5"/>
        <v>87</v>
      </c>
      <c r="F42" s="14">
        <f t="shared" si="2"/>
        <v>174</v>
      </c>
      <c r="G42" s="14">
        <f t="shared" si="3"/>
        <v>134</v>
      </c>
      <c r="H42" s="14">
        <v>40</v>
      </c>
      <c r="I42" s="14">
        <v>34</v>
      </c>
      <c r="J42" s="14">
        <v>48</v>
      </c>
      <c r="K42" s="14">
        <v>48</v>
      </c>
      <c r="L42" s="14">
        <v>44</v>
      </c>
      <c r="M42" s="14"/>
      <c r="N42" s="14"/>
    </row>
    <row r="43" spans="1:14" s="21" customFormat="1" ht="15.75">
      <c r="A43" s="14" t="s">
        <v>143</v>
      </c>
      <c r="B43" s="22" t="s">
        <v>64</v>
      </c>
      <c r="C43" s="24" t="s">
        <v>183</v>
      </c>
      <c r="D43" s="14">
        <f t="shared" si="4"/>
        <v>204</v>
      </c>
      <c r="E43" s="14">
        <f t="shared" si="5"/>
        <v>68</v>
      </c>
      <c r="F43" s="14">
        <f t="shared" si="2"/>
        <v>136</v>
      </c>
      <c r="G43" s="14">
        <f t="shared" si="3"/>
        <v>96</v>
      </c>
      <c r="H43" s="13">
        <v>40</v>
      </c>
      <c r="I43" s="14">
        <v>34</v>
      </c>
      <c r="J43" s="14">
        <v>48</v>
      </c>
      <c r="K43" s="14">
        <v>32</v>
      </c>
      <c r="L43" s="14">
        <v>22</v>
      </c>
      <c r="M43" s="14"/>
      <c r="N43" s="14"/>
    </row>
    <row r="44" spans="1:14" s="21" customFormat="1" ht="15.75">
      <c r="A44" s="14" t="s">
        <v>144</v>
      </c>
      <c r="B44" s="22" t="s">
        <v>66</v>
      </c>
      <c r="C44" s="24" t="s">
        <v>183</v>
      </c>
      <c r="D44" s="14">
        <f t="shared" si="4"/>
        <v>54</v>
      </c>
      <c r="E44" s="14">
        <f t="shared" si="5"/>
        <v>18</v>
      </c>
      <c r="F44" s="14">
        <f aca="true" t="shared" si="6" ref="F44:F51">SUM(I44:N44)</f>
        <v>36</v>
      </c>
      <c r="G44" s="14">
        <f t="shared" si="3"/>
        <v>24</v>
      </c>
      <c r="H44" s="14">
        <v>12</v>
      </c>
      <c r="I44" s="14"/>
      <c r="J44" s="14"/>
      <c r="K44" s="14">
        <v>16</v>
      </c>
      <c r="L44" s="14">
        <v>20</v>
      </c>
      <c r="M44" s="14"/>
      <c r="N44" s="14"/>
    </row>
    <row r="45" spans="1:14" s="21" customFormat="1" ht="15.75">
      <c r="A45" s="14" t="s">
        <v>145</v>
      </c>
      <c r="B45" s="22" t="s">
        <v>68</v>
      </c>
      <c r="C45" s="85" t="s">
        <v>69</v>
      </c>
      <c r="D45" s="14">
        <f t="shared" si="4"/>
        <v>268</v>
      </c>
      <c r="E45" s="14">
        <v>97</v>
      </c>
      <c r="F45" s="14">
        <f t="shared" si="6"/>
        <v>171</v>
      </c>
      <c r="G45" s="14">
        <f t="shared" si="3"/>
        <v>0</v>
      </c>
      <c r="H45" s="13">
        <v>171</v>
      </c>
      <c r="I45" s="14">
        <v>51</v>
      </c>
      <c r="J45" s="14">
        <v>72</v>
      </c>
      <c r="K45" s="14">
        <v>48</v>
      </c>
      <c r="L45" s="14"/>
      <c r="M45" s="14"/>
      <c r="N45" s="14"/>
    </row>
    <row r="46" spans="1:14" s="21" customFormat="1" ht="15.75">
      <c r="A46" s="14" t="s">
        <v>146</v>
      </c>
      <c r="B46" s="22" t="s">
        <v>171</v>
      </c>
      <c r="C46" s="24" t="s">
        <v>161</v>
      </c>
      <c r="D46" s="14">
        <f t="shared" si="4"/>
        <v>120</v>
      </c>
      <c r="E46" s="14">
        <f t="shared" si="5"/>
        <v>40</v>
      </c>
      <c r="F46" s="14">
        <f t="shared" si="6"/>
        <v>80</v>
      </c>
      <c r="G46" s="14">
        <f t="shared" si="3"/>
        <v>24</v>
      </c>
      <c r="H46" s="14">
        <v>56</v>
      </c>
      <c r="I46" s="14">
        <v>16</v>
      </c>
      <c r="J46" s="14">
        <v>48</v>
      </c>
      <c r="K46" s="14">
        <v>16</v>
      </c>
      <c r="L46" s="14"/>
      <c r="M46" s="14"/>
      <c r="N46" s="14"/>
    </row>
    <row r="47" spans="1:14" s="21" customFormat="1" ht="15.75">
      <c r="A47" s="14" t="s">
        <v>147</v>
      </c>
      <c r="B47" s="22" t="s">
        <v>133</v>
      </c>
      <c r="C47" s="120" t="s">
        <v>183</v>
      </c>
      <c r="D47" s="14">
        <f>F47+E47</f>
        <v>54</v>
      </c>
      <c r="E47" s="14">
        <f>F47/2</f>
        <v>18</v>
      </c>
      <c r="F47" s="14">
        <f>SUM(I47:N47)</f>
        <v>36</v>
      </c>
      <c r="G47" s="14">
        <f t="shared" si="3"/>
        <v>28</v>
      </c>
      <c r="H47" s="14">
        <v>8</v>
      </c>
      <c r="I47" s="14">
        <v>0</v>
      </c>
      <c r="J47" s="14">
        <v>0</v>
      </c>
      <c r="K47" s="14">
        <v>16</v>
      </c>
      <c r="L47" s="14">
        <v>20</v>
      </c>
      <c r="M47" s="14"/>
      <c r="N47" s="14"/>
    </row>
    <row r="48" spans="1:14" s="21" customFormat="1" ht="15.75">
      <c r="A48" s="14" t="s">
        <v>148</v>
      </c>
      <c r="B48" s="22" t="s">
        <v>134</v>
      </c>
      <c r="C48" s="121"/>
      <c r="D48" s="14">
        <f>F48+E48</f>
        <v>111</v>
      </c>
      <c r="E48" s="14">
        <f>F48/2</f>
        <v>37</v>
      </c>
      <c r="F48" s="14">
        <f>SUM(I48:N48)</f>
        <v>74</v>
      </c>
      <c r="G48" s="14">
        <f t="shared" si="3"/>
        <v>62</v>
      </c>
      <c r="H48" s="14">
        <v>12</v>
      </c>
      <c r="I48" s="14">
        <v>0</v>
      </c>
      <c r="J48" s="14">
        <v>0</v>
      </c>
      <c r="K48" s="14">
        <v>32</v>
      </c>
      <c r="L48" s="14">
        <v>42</v>
      </c>
      <c r="M48" s="14"/>
      <c r="N48" s="14"/>
    </row>
    <row r="49" spans="1:14" s="21" customFormat="1" ht="31.5">
      <c r="A49" s="67" t="s">
        <v>150</v>
      </c>
      <c r="B49" s="80" t="s">
        <v>136</v>
      </c>
      <c r="C49" s="82" t="s">
        <v>174</v>
      </c>
      <c r="D49" s="71">
        <f>D50+D51+D52</f>
        <v>897</v>
      </c>
      <c r="E49" s="71">
        <f>E50+E51+E52</f>
        <v>299</v>
      </c>
      <c r="F49" s="71">
        <f>F50+F51+F52</f>
        <v>598</v>
      </c>
      <c r="G49" s="71">
        <f aca="true" t="shared" si="7" ref="G49:N49">G50+G51+G52</f>
        <v>268</v>
      </c>
      <c r="H49" s="71">
        <f t="shared" si="7"/>
        <v>330</v>
      </c>
      <c r="I49" s="71">
        <f t="shared" si="7"/>
        <v>120</v>
      </c>
      <c r="J49" s="71">
        <f t="shared" si="7"/>
        <v>192</v>
      </c>
      <c r="K49" s="71">
        <f t="shared" si="7"/>
        <v>112</v>
      </c>
      <c r="L49" s="71">
        <f t="shared" si="7"/>
        <v>174</v>
      </c>
      <c r="M49" s="71">
        <f t="shared" si="7"/>
        <v>0</v>
      </c>
      <c r="N49" s="71">
        <f t="shared" si="7"/>
        <v>0</v>
      </c>
    </row>
    <row r="50" spans="1:14" s="21" customFormat="1" ht="15.75">
      <c r="A50" s="14" t="s">
        <v>151</v>
      </c>
      <c r="B50" s="23" t="s">
        <v>169</v>
      </c>
      <c r="C50" s="24" t="s">
        <v>173</v>
      </c>
      <c r="D50" s="14">
        <f t="shared" si="4"/>
        <v>450</v>
      </c>
      <c r="E50" s="14">
        <f t="shared" si="5"/>
        <v>150</v>
      </c>
      <c r="F50" s="14">
        <f t="shared" si="6"/>
        <v>300</v>
      </c>
      <c r="G50" s="14">
        <f>F50-H50</f>
        <v>90</v>
      </c>
      <c r="H50" s="14">
        <v>210</v>
      </c>
      <c r="I50" s="14">
        <v>68</v>
      </c>
      <c r="J50" s="14">
        <v>96</v>
      </c>
      <c r="K50" s="14">
        <v>48</v>
      </c>
      <c r="L50" s="14">
        <v>88</v>
      </c>
      <c r="M50" s="14"/>
      <c r="N50" s="14"/>
    </row>
    <row r="51" spans="1:14" s="21" customFormat="1" ht="15.75">
      <c r="A51" s="14" t="s">
        <v>152</v>
      </c>
      <c r="B51" s="22" t="s">
        <v>76</v>
      </c>
      <c r="C51" s="24" t="s">
        <v>173</v>
      </c>
      <c r="D51" s="14">
        <f t="shared" si="4"/>
        <v>270</v>
      </c>
      <c r="E51" s="14">
        <f t="shared" si="5"/>
        <v>90</v>
      </c>
      <c r="F51" s="14">
        <f t="shared" si="6"/>
        <v>180</v>
      </c>
      <c r="G51" s="14">
        <f>F51-H51</f>
        <v>140</v>
      </c>
      <c r="H51" s="83">
        <v>40</v>
      </c>
      <c r="I51" s="14">
        <v>34</v>
      </c>
      <c r="J51" s="14">
        <v>72</v>
      </c>
      <c r="K51" s="14">
        <v>32</v>
      </c>
      <c r="L51" s="14">
        <v>42</v>
      </c>
      <c r="M51" s="14"/>
      <c r="N51" s="14"/>
    </row>
    <row r="52" spans="1:14" s="21" customFormat="1" ht="15.75">
      <c r="A52" s="14" t="s">
        <v>153</v>
      </c>
      <c r="B52" s="22" t="s">
        <v>157</v>
      </c>
      <c r="C52" s="24" t="s">
        <v>162</v>
      </c>
      <c r="D52" s="14">
        <f>F52+E52</f>
        <v>177</v>
      </c>
      <c r="E52" s="14">
        <f>F52/2</f>
        <v>59</v>
      </c>
      <c r="F52" s="14">
        <f>SUM(I52:N52)</f>
        <v>118</v>
      </c>
      <c r="G52" s="14">
        <f>F52-H52</f>
        <v>38</v>
      </c>
      <c r="H52" s="13">
        <v>80</v>
      </c>
      <c r="I52" s="14">
        <v>18</v>
      </c>
      <c r="J52" s="14">
        <v>24</v>
      </c>
      <c r="K52" s="14">
        <v>32</v>
      </c>
      <c r="L52" s="14">
        <v>44</v>
      </c>
      <c r="M52" s="14"/>
      <c r="N52" s="14"/>
    </row>
    <row r="53" spans="1:14" s="21" customFormat="1" ht="15.75">
      <c r="A53" s="67" t="s">
        <v>154</v>
      </c>
      <c r="B53" s="70" t="s">
        <v>137</v>
      </c>
      <c r="C53" s="82" t="s">
        <v>175</v>
      </c>
      <c r="D53" s="71">
        <f aca="true" t="shared" si="8" ref="D53:I53">D54+D55</f>
        <v>171</v>
      </c>
      <c r="E53" s="71">
        <f t="shared" si="8"/>
        <v>57</v>
      </c>
      <c r="F53" s="71">
        <f t="shared" si="8"/>
        <v>114</v>
      </c>
      <c r="G53" s="71">
        <f t="shared" si="8"/>
        <v>30</v>
      </c>
      <c r="H53" s="71">
        <f t="shared" si="8"/>
        <v>84</v>
      </c>
      <c r="I53" s="71">
        <f t="shared" si="8"/>
        <v>34</v>
      </c>
      <c r="J53" s="71">
        <f>J54</f>
        <v>48</v>
      </c>
      <c r="K53" s="71">
        <f>K54</f>
        <v>32</v>
      </c>
      <c r="L53" s="71">
        <f>L54</f>
        <v>0</v>
      </c>
      <c r="M53" s="71">
        <f>M54</f>
        <v>0</v>
      </c>
      <c r="N53" s="71">
        <f>N54</f>
        <v>0</v>
      </c>
    </row>
    <row r="54" spans="1:14" s="21" customFormat="1" ht="15.75">
      <c r="A54" s="14" t="s">
        <v>155</v>
      </c>
      <c r="B54" s="22" t="s">
        <v>167</v>
      </c>
      <c r="C54" s="24" t="s">
        <v>54</v>
      </c>
      <c r="D54" s="14">
        <f>F54+E54</f>
        <v>120</v>
      </c>
      <c r="E54" s="14">
        <f>F54/2</f>
        <v>40</v>
      </c>
      <c r="F54" s="14">
        <f>SUM(I54:N54)</f>
        <v>80</v>
      </c>
      <c r="G54" s="14">
        <f>F54-H54</f>
        <v>14</v>
      </c>
      <c r="H54" s="14">
        <v>66</v>
      </c>
      <c r="I54" s="14">
        <v>0</v>
      </c>
      <c r="J54" s="14">
        <v>48</v>
      </c>
      <c r="K54" s="14">
        <v>32</v>
      </c>
      <c r="L54" s="14"/>
      <c r="M54" s="14"/>
      <c r="N54" s="14"/>
    </row>
    <row r="55" spans="1:14" s="21" customFormat="1" ht="15.75">
      <c r="A55" s="14" t="s">
        <v>156</v>
      </c>
      <c r="B55" s="22" t="s">
        <v>168</v>
      </c>
      <c r="C55" s="24" t="s">
        <v>107</v>
      </c>
      <c r="D55" s="14">
        <f>F55+E55</f>
        <v>51</v>
      </c>
      <c r="E55" s="14">
        <f>F55/2</f>
        <v>17</v>
      </c>
      <c r="F55" s="14">
        <f>SUM(I55:N55)</f>
        <v>34</v>
      </c>
      <c r="G55" s="14">
        <f>F55-H55</f>
        <v>16</v>
      </c>
      <c r="H55" s="14">
        <v>18</v>
      </c>
      <c r="I55" s="14">
        <v>34</v>
      </c>
      <c r="J55" s="14"/>
      <c r="K55" s="14"/>
      <c r="L55" s="14"/>
      <c r="M55" s="14"/>
      <c r="N55" s="14"/>
    </row>
    <row r="56" spans="1:14" ht="15.75">
      <c r="A56" s="66" t="s">
        <v>79</v>
      </c>
      <c r="B56" s="79" t="s">
        <v>80</v>
      </c>
      <c r="C56" s="78" t="s">
        <v>191</v>
      </c>
      <c r="D56" s="66">
        <f>SUM(D57:D64)</f>
        <v>523</v>
      </c>
      <c r="E56" s="66">
        <f aca="true" t="shared" si="9" ref="E56:N56">SUM(E57:E64)</f>
        <v>191</v>
      </c>
      <c r="F56" s="66">
        <f t="shared" si="9"/>
        <v>332</v>
      </c>
      <c r="G56" s="66">
        <f t="shared" si="9"/>
        <v>104</v>
      </c>
      <c r="H56" s="66">
        <f t="shared" si="9"/>
        <v>228</v>
      </c>
      <c r="I56" s="66">
        <f t="shared" si="9"/>
        <v>32</v>
      </c>
      <c r="J56" s="66">
        <f t="shared" si="9"/>
        <v>48</v>
      </c>
      <c r="K56" s="66">
        <f t="shared" si="9"/>
        <v>16</v>
      </c>
      <c r="L56" s="66">
        <f t="shared" si="9"/>
        <v>60</v>
      </c>
      <c r="M56" s="66">
        <f t="shared" si="9"/>
        <v>150</v>
      </c>
      <c r="N56" s="66">
        <f t="shared" si="9"/>
        <v>26</v>
      </c>
    </row>
    <row r="57" spans="1:14" ht="15.75">
      <c r="A57" s="14" t="s">
        <v>82</v>
      </c>
      <c r="B57" s="31" t="s">
        <v>83</v>
      </c>
      <c r="C57" s="32" t="s">
        <v>184</v>
      </c>
      <c r="D57" s="14">
        <f aca="true" t="shared" si="10" ref="D57:D64">SUM(E57:F57)</f>
        <v>48</v>
      </c>
      <c r="E57" s="14">
        <f>F57/2</f>
        <v>16</v>
      </c>
      <c r="F57" s="14">
        <f>SUM(I57:N57)</f>
        <v>32</v>
      </c>
      <c r="G57" s="14">
        <f aca="true" t="shared" si="11" ref="G57:G64">F57-H57</f>
        <v>8</v>
      </c>
      <c r="H57" s="14">
        <v>24</v>
      </c>
      <c r="I57" s="14">
        <v>16</v>
      </c>
      <c r="J57" s="14">
        <v>16</v>
      </c>
      <c r="K57" s="14"/>
      <c r="L57" s="14"/>
      <c r="M57" s="14"/>
      <c r="N57" s="14"/>
    </row>
    <row r="58" spans="1:14" ht="15.75">
      <c r="A58" s="14" t="s">
        <v>85</v>
      </c>
      <c r="B58" s="31" t="s">
        <v>86</v>
      </c>
      <c r="C58" s="32" t="s">
        <v>163</v>
      </c>
      <c r="D58" s="14">
        <f t="shared" si="10"/>
        <v>51</v>
      </c>
      <c r="E58" s="14">
        <f>F58/2</f>
        <v>17</v>
      </c>
      <c r="F58" s="14">
        <f>SUM(I58:N58)</f>
        <v>34</v>
      </c>
      <c r="G58" s="14">
        <f t="shared" si="11"/>
        <v>2</v>
      </c>
      <c r="H58" s="14">
        <v>32</v>
      </c>
      <c r="I58" s="33"/>
      <c r="J58" s="14"/>
      <c r="K58" s="14"/>
      <c r="L58" s="14"/>
      <c r="M58" s="14">
        <v>34</v>
      </c>
      <c r="N58" s="14"/>
    </row>
    <row r="59" spans="1:14" ht="15.75">
      <c r="A59" s="14" t="s">
        <v>87</v>
      </c>
      <c r="B59" s="31" t="s">
        <v>88</v>
      </c>
      <c r="C59" s="32" t="s">
        <v>163</v>
      </c>
      <c r="D59" s="14">
        <f t="shared" si="10"/>
        <v>51</v>
      </c>
      <c r="E59" s="14">
        <f>F59/2</f>
        <v>17</v>
      </c>
      <c r="F59" s="14">
        <f>SUM(I59:N59)</f>
        <v>34</v>
      </c>
      <c r="G59" s="14">
        <f t="shared" si="11"/>
        <v>22</v>
      </c>
      <c r="H59" s="14">
        <v>12</v>
      </c>
      <c r="I59" s="33"/>
      <c r="J59" s="14"/>
      <c r="K59" s="14"/>
      <c r="L59" s="14"/>
      <c r="M59" s="14">
        <v>34</v>
      </c>
      <c r="N59" s="14"/>
    </row>
    <row r="60" spans="1:14" ht="15.75">
      <c r="A60" s="14" t="s">
        <v>89</v>
      </c>
      <c r="B60" s="31" t="s">
        <v>90</v>
      </c>
      <c r="C60" s="32" t="s">
        <v>182</v>
      </c>
      <c r="D60" s="14">
        <f t="shared" si="10"/>
        <v>48</v>
      </c>
      <c r="E60" s="14">
        <f>F60/2</f>
        <v>16</v>
      </c>
      <c r="F60" s="14">
        <f>SUM(I60:N60)</f>
        <v>32</v>
      </c>
      <c r="G60" s="14">
        <f t="shared" si="11"/>
        <v>12</v>
      </c>
      <c r="H60" s="14">
        <v>20</v>
      </c>
      <c r="I60" s="14"/>
      <c r="J60" s="14">
        <v>16</v>
      </c>
      <c r="K60" s="14">
        <v>16</v>
      </c>
      <c r="L60" s="14"/>
      <c r="M60" s="14"/>
      <c r="N60" s="14"/>
    </row>
    <row r="61" spans="1:14" ht="31.5">
      <c r="A61" s="14" t="s">
        <v>92</v>
      </c>
      <c r="B61" s="31" t="s">
        <v>93</v>
      </c>
      <c r="C61" s="90" t="s">
        <v>185</v>
      </c>
      <c r="D61" s="91">
        <f t="shared" si="10"/>
        <v>48</v>
      </c>
      <c r="E61" s="91">
        <f>F61/2</f>
        <v>16</v>
      </c>
      <c r="F61" s="91">
        <f>SUM(I61:N61)</f>
        <v>32</v>
      </c>
      <c r="G61" s="91">
        <f t="shared" si="11"/>
        <v>16</v>
      </c>
      <c r="H61" s="91">
        <v>16</v>
      </c>
      <c r="I61" s="91">
        <v>16</v>
      </c>
      <c r="J61" s="91">
        <v>16</v>
      </c>
      <c r="K61" s="91"/>
      <c r="L61" s="91"/>
      <c r="M61" s="91"/>
      <c r="N61" s="14"/>
    </row>
    <row r="62" spans="1:14" ht="15.75">
      <c r="A62" s="14" t="s">
        <v>94</v>
      </c>
      <c r="B62" s="95" t="s">
        <v>135</v>
      </c>
      <c r="C62" s="96" t="s">
        <v>178</v>
      </c>
      <c r="D62" s="97">
        <f t="shared" si="10"/>
        <v>102</v>
      </c>
      <c r="E62" s="99">
        <v>34</v>
      </c>
      <c r="F62" s="99">
        <v>68</v>
      </c>
      <c r="G62" s="97">
        <f t="shared" si="11"/>
        <v>30</v>
      </c>
      <c r="H62" s="99">
        <v>38</v>
      </c>
      <c r="I62" s="99"/>
      <c r="J62" s="99"/>
      <c r="K62" s="99"/>
      <c r="L62" s="99"/>
      <c r="M62" s="99">
        <v>54</v>
      </c>
      <c r="N62" s="98">
        <v>14</v>
      </c>
    </row>
    <row r="63" spans="1:14" ht="15.75">
      <c r="A63" s="14" t="s">
        <v>190</v>
      </c>
      <c r="B63" s="31" t="s">
        <v>95</v>
      </c>
      <c r="C63" s="92" t="s">
        <v>176</v>
      </c>
      <c r="D63" s="93">
        <f t="shared" si="10"/>
        <v>75</v>
      </c>
      <c r="E63" s="93">
        <f>F63/2</f>
        <v>25</v>
      </c>
      <c r="F63" s="93">
        <f>SUM(I63:N63)</f>
        <v>50</v>
      </c>
      <c r="G63" s="93">
        <f t="shared" si="11"/>
        <v>14</v>
      </c>
      <c r="H63" s="93">
        <v>36</v>
      </c>
      <c r="I63" s="94"/>
      <c r="J63" s="93"/>
      <c r="K63" s="93"/>
      <c r="L63" s="93">
        <v>30</v>
      </c>
      <c r="M63" s="93">
        <v>14</v>
      </c>
      <c r="N63" s="14">
        <v>6</v>
      </c>
    </row>
    <row r="64" spans="1:14" ht="15.75">
      <c r="A64" s="14" t="s">
        <v>192</v>
      </c>
      <c r="B64" s="56" t="s">
        <v>68</v>
      </c>
      <c r="C64" s="57" t="s">
        <v>181</v>
      </c>
      <c r="D64" s="58">
        <f t="shared" si="10"/>
        <v>100</v>
      </c>
      <c r="E64" s="88">
        <v>50</v>
      </c>
      <c r="F64" s="89">
        <f>SUM(I64:N64)</f>
        <v>50</v>
      </c>
      <c r="G64" s="88">
        <f t="shared" si="11"/>
        <v>0</v>
      </c>
      <c r="H64" s="62">
        <f>I64+J64+K64+L64+M64+N64</f>
        <v>50</v>
      </c>
      <c r="I64" s="63"/>
      <c r="J64" s="59"/>
      <c r="K64" s="20"/>
      <c r="L64" s="86">
        <v>30</v>
      </c>
      <c r="M64" s="86">
        <v>14</v>
      </c>
      <c r="N64" s="86">
        <v>6</v>
      </c>
    </row>
    <row r="65" spans="1:14" ht="15.75">
      <c r="A65" s="66" t="s">
        <v>97</v>
      </c>
      <c r="B65" s="77" t="s">
        <v>98</v>
      </c>
      <c r="C65" s="78" t="s">
        <v>194</v>
      </c>
      <c r="D65" s="66">
        <f>SUM(D66+D70)</f>
        <v>1950</v>
      </c>
      <c r="E65" s="66">
        <f>SUM(E66+E70)</f>
        <v>158</v>
      </c>
      <c r="F65" s="66">
        <f>SUM(F66+F70)</f>
        <v>1792</v>
      </c>
      <c r="G65" s="66">
        <f aca="true" t="shared" si="12" ref="G65:N65">SUM(G66+G70)</f>
        <v>180</v>
      </c>
      <c r="H65" s="66">
        <f t="shared" si="12"/>
        <v>1612</v>
      </c>
      <c r="I65" s="66">
        <f t="shared" si="12"/>
        <v>138</v>
      </c>
      <c r="J65" s="66">
        <f t="shared" si="12"/>
        <v>168</v>
      </c>
      <c r="K65" s="66">
        <f t="shared" si="12"/>
        <v>48</v>
      </c>
      <c r="L65" s="66">
        <f t="shared" si="12"/>
        <v>282</v>
      </c>
      <c r="M65" s="66">
        <f t="shared" si="12"/>
        <v>462</v>
      </c>
      <c r="N65" s="66">
        <f t="shared" si="12"/>
        <v>694</v>
      </c>
    </row>
    <row r="66" spans="1:14" ht="15.75">
      <c r="A66" s="38" t="s">
        <v>100</v>
      </c>
      <c r="B66" s="36" t="s">
        <v>101</v>
      </c>
      <c r="C66" s="37" t="s">
        <v>177</v>
      </c>
      <c r="D66" s="38">
        <f>SUM(D67:D69)</f>
        <v>888</v>
      </c>
      <c r="E66" s="38">
        <f aca="true" t="shared" si="13" ref="E66:N66">SUM(E67:E69)</f>
        <v>92</v>
      </c>
      <c r="F66" s="38">
        <f t="shared" si="13"/>
        <v>796</v>
      </c>
      <c r="G66" s="38">
        <f t="shared" si="13"/>
        <v>108</v>
      </c>
      <c r="H66" s="38">
        <f t="shared" si="13"/>
        <v>688</v>
      </c>
      <c r="I66" s="38">
        <f t="shared" si="13"/>
        <v>0</v>
      </c>
      <c r="J66" s="38">
        <f t="shared" si="13"/>
        <v>0</v>
      </c>
      <c r="K66" s="38">
        <f t="shared" si="13"/>
        <v>0</v>
      </c>
      <c r="L66" s="38">
        <f t="shared" si="13"/>
        <v>0</v>
      </c>
      <c r="M66" s="38">
        <f t="shared" si="13"/>
        <v>102</v>
      </c>
      <c r="N66" s="38">
        <f t="shared" si="13"/>
        <v>694</v>
      </c>
    </row>
    <row r="67" spans="1:14" ht="31.5">
      <c r="A67" s="14" t="s">
        <v>103</v>
      </c>
      <c r="B67" s="31" t="s">
        <v>104</v>
      </c>
      <c r="C67" s="24" t="s">
        <v>179</v>
      </c>
      <c r="D67" s="14">
        <f>SUM(E67:F67)</f>
        <v>276</v>
      </c>
      <c r="E67" s="14">
        <f>F67/2</f>
        <v>92</v>
      </c>
      <c r="F67" s="83">
        <f>SUM(I67:N67)</f>
        <v>184</v>
      </c>
      <c r="G67" s="14">
        <f>F67-H67</f>
        <v>108</v>
      </c>
      <c r="H67" s="14">
        <v>76</v>
      </c>
      <c r="I67" s="33"/>
      <c r="J67" s="14"/>
      <c r="K67" s="14"/>
      <c r="L67" s="14"/>
      <c r="M67" s="14">
        <v>102</v>
      </c>
      <c r="N67" s="14">
        <v>82</v>
      </c>
    </row>
    <row r="68" spans="1:14" ht="15.75">
      <c r="A68" s="54" t="s">
        <v>106</v>
      </c>
      <c r="B68" s="76" t="s">
        <v>19</v>
      </c>
      <c r="C68" s="53" t="s">
        <v>178</v>
      </c>
      <c r="D68" s="54">
        <f>SUM(E68:F68)</f>
        <v>144</v>
      </c>
      <c r="E68" s="54"/>
      <c r="F68" s="54">
        <f>H68</f>
        <v>144</v>
      </c>
      <c r="G68" s="54"/>
      <c r="H68" s="54">
        <f>I68+J68+K68+L68+M68+N68</f>
        <v>144</v>
      </c>
      <c r="I68" s="61"/>
      <c r="J68" s="54"/>
      <c r="K68" s="54"/>
      <c r="L68" s="54"/>
      <c r="M68" s="54"/>
      <c r="N68" s="54">
        <v>144</v>
      </c>
    </row>
    <row r="69" spans="1:14" ht="15.75">
      <c r="A69" s="54" t="s">
        <v>108</v>
      </c>
      <c r="B69" s="76" t="s">
        <v>20</v>
      </c>
      <c r="C69" s="53" t="s">
        <v>178</v>
      </c>
      <c r="D69" s="54">
        <f>SUM(E69:F69)</f>
        <v>468</v>
      </c>
      <c r="E69" s="54"/>
      <c r="F69" s="54">
        <f>H69</f>
        <v>468</v>
      </c>
      <c r="G69" s="54"/>
      <c r="H69" s="54">
        <f>I69+J69+K69+L69+M69+N69</f>
        <v>468</v>
      </c>
      <c r="I69" s="61"/>
      <c r="J69" s="54"/>
      <c r="K69" s="54"/>
      <c r="L69" s="54"/>
      <c r="M69" s="54"/>
      <c r="N69" s="54">
        <v>468</v>
      </c>
    </row>
    <row r="70" spans="1:14" ht="47.25">
      <c r="A70" s="74" t="s">
        <v>109</v>
      </c>
      <c r="B70" s="75" t="s">
        <v>110</v>
      </c>
      <c r="C70" s="37" t="s">
        <v>177</v>
      </c>
      <c r="D70" s="74">
        <f aca="true" t="shared" si="14" ref="D70:N70">SUM(D71:D73)</f>
        <v>1062</v>
      </c>
      <c r="E70" s="74">
        <f t="shared" si="14"/>
        <v>66</v>
      </c>
      <c r="F70" s="74">
        <f t="shared" si="14"/>
        <v>996</v>
      </c>
      <c r="G70" s="74">
        <f t="shared" si="14"/>
        <v>72</v>
      </c>
      <c r="H70" s="74">
        <f t="shared" si="14"/>
        <v>924</v>
      </c>
      <c r="I70" s="74">
        <f t="shared" si="14"/>
        <v>138</v>
      </c>
      <c r="J70" s="74">
        <f t="shared" si="14"/>
        <v>168</v>
      </c>
      <c r="K70" s="74">
        <f t="shared" si="14"/>
        <v>48</v>
      </c>
      <c r="L70" s="74">
        <f t="shared" si="14"/>
        <v>282</v>
      </c>
      <c r="M70" s="74">
        <f t="shared" si="14"/>
        <v>360</v>
      </c>
      <c r="N70" s="74">
        <f t="shared" si="14"/>
        <v>0</v>
      </c>
    </row>
    <row r="71" spans="1:14" ht="19.5" customHeight="1">
      <c r="A71" s="14" t="s">
        <v>112</v>
      </c>
      <c r="B71" s="31" t="s">
        <v>113</v>
      </c>
      <c r="C71" s="32" t="s">
        <v>180</v>
      </c>
      <c r="D71" s="14">
        <f>SUM(E71:F71)</f>
        <v>198</v>
      </c>
      <c r="E71" s="14">
        <f>F71/2</f>
        <v>66</v>
      </c>
      <c r="F71" s="87">
        <f>SUM(I71:N71)</f>
        <v>132</v>
      </c>
      <c r="G71" s="14">
        <f>F71-H71</f>
        <v>72</v>
      </c>
      <c r="H71" s="14">
        <v>60</v>
      </c>
      <c r="I71" s="14">
        <v>30</v>
      </c>
      <c r="J71" s="14">
        <v>60</v>
      </c>
      <c r="K71" s="14">
        <v>12</v>
      </c>
      <c r="L71" s="14">
        <v>30</v>
      </c>
      <c r="M71" s="14"/>
      <c r="N71" s="14"/>
    </row>
    <row r="72" spans="1:14" ht="19.5" customHeight="1">
      <c r="A72" s="54" t="s">
        <v>114</v>
      </c>
      <c r="B72" s="76" t="s">
        <v>19</v>
      </c>
      <c r="C72" s="135" t="s">
        <v>163</v>
      </c>
      <c r="D72" s="54">
        <f>SUM(E72:F72)</f>
        <v>504</v>
      </c>
      <c r="E72" s="54"/>
      <c r="F72" s="54">
        <f>SUM(I72:N72)</f>
        <v>504</v>
      </c>
      <c r="G72" s="54"/>
      <c r="H72" s="54">
        <f>I72+J72+K72+L72+M72+N72</f>
        <v>504</v>
      </c>
      <c r="I72" s="54">
        <v>108</v>
      </c>
      <c r="J72" s="54">
        <v>108</v>
      </c>
      <c r="K72" s="54">
        <v>36</v>
      </c>
      <c r="L72" s="54">
        <v>252</v>
      </c>
      <c r="M72" s="54"/>
      <c r="N72" s="54"/>
    </row>
    <row r="73" spans="1:14" ht="19.5" customHeight="1">
      <c r="A73" s="54" t="s">
        <v>115</v>
      </c>
      <c r="B73" s="76" t="s">
        <v>20</v>
      </c>
      <c r="C73" s="136"/>
      <c r="D73" s="54">
        <f>SUM(E73:F73)</f>
        <v>360</v>
      </c>
      <c r="E73" s="54"/>
      <c r="F73" s="54">
        <f>SUM(I73:N73)</f>
        <v>360</v>
      </c>
      <c r="G73" s="54"/>
      <c r="H73" s="54">
        <f>I73+J73+K73+L73+M73+N73</f>
        <v>360</v>
      </c>
      <c r="I73" s="61"/>
      <c r="J73" s="54"/>
      <c r="K73" s="54"/>
      <c r="L73" s="54"/>
      <c r="M73" s="54">
        <v>360</v>
      </c>
      <c r="N73" s="54"/>
    </row>
    <row r="74" spans="1:14" ht="15.75">
      <c r="A74" s="20"/>
      <c r="B74" s="56"/>
      <c r="C74" s="57"/>
      <c r="D74" s="58"/>
      <c r="E74" s="88"/>
      <c r="F74" s="89"/>
      <c r="G74" s="88"/>
      <c r="H74" s="62"/>
      <c r="I74" s="63"/>
      <c r="J74" s="59"/>
      <c r="K74" s="20"/>
      <c r="L74" s="86"/>
      <c r="M74" s="86"/>
      <c r="N74" s="86"/>
    </row>
    <row r="75" spans="1:14" ht="15.75">
      <c r="A75" s="47"/>
      <c r="B75" s="48" t="s">
        <v>117</v>
      </c>
      <c r="C75" s="78" t="s">
        <v>193</v>
      </c>
      <c r="D75" s="50">
        <f aca="true" t="shared" si="15" ref="D75:N75">D74+D65+D56+D36</f>
        <v>5562</v>
      </c>
      <c r="E75" s="50">
        <f t="shared" si="15"/>
        <v>1386</v>
      </c>
      <c r="F75" s="50">
        <f t="shared" si="15"/>
        <v>4176</v>
      </c>
      <c r="G75" s="50">
        <f t="shared" si="15"/>
        <v>1287</v>
      </c>
      <c r="H75" s="50">
        <f t="shared" si="15"/>
        <v>2889</v>
      </c>
      <c r="I75" s="50">
        <f t="shared" si="15"/>
        <v>612</v>
      </c>
      <c r="J75" s="50">
        <f t="shared" si="15"/>
        <v>864</v>
      </c>
      <c r="K75" s="50">
        <f t="shared" si="15"/>
        <v>576</v>
      </c>
      <c r="L75" s="50">
        <f t="shared" si="15"/>
        <v>792</v>
      </c>
      <c r="M75" s="50">
        <f t="shared" si="15"/>
        <v>612</v>
      </c>
      <c r="N75" s="50">
        <f t="shared" si="15"/>
        <v>720</v>
      </c>
    </row>
    <row r="76" spans="1:14" ht="15.75">
      <c r="A76" s="72" t="s">
        <v>119</v>
      </c>
      <c r="B76" s="73" t="s">
        <v>22</v>
      </c>
      <c r="C76" s="125" t="s">
        <v>186</v>
      </c>
      <c r="D76" s="126"/>
      <c r="E76" s="126"/>
      <c r="F76" s="127"/>
      <c r="G76" s="127"/>
      <c r="H76" s="128"/>
      <c r="I76" s="72">
        <v>612</v>
      </c>
      <c r="J76" s="72">
        <v>864</v>
      </c>
      <c r="K76" s="72">
        <v>576</v>
      </c>
      <c r="L76" s="72">
        <v>792</v>
      </c>
      <c r="M76" s="72">
        <v>612</v>
      </c>
      <c r="N76" s="72">
        <v>720</v>
      </c>
    </row>
    <row r="77" spans="1:14" ht="15.75" customHeight="1">
      <c r="A77" s="129" t="s">
        <v>160</v>
      </c>
      <c r="B77" s="130"/>
      <c r="C77" s="130"/>
      <c r="D77" s="130"/>
      <c r="E77" s="130"/>
      <c r="F77" s="122" t="s">
        <v>122</v>
      </c>
      <c r="G77" s="122"/>
      <c r="H77" s="100">
        <f>I77+J77+K77+L77+M77+N77</f>
        <v>2700</v>
      </c>
      <c r="I77" s="14">
        <f aca="true" t="shared" si="16" ref="I77:N77">I75-I78-I79</f>
        <v>504</v>
      </c>
      <c r="J77" s="14">
        <f t="shared" si="16"/>
        <v>756</v>
      </c>
      <c r="K77" s="14">
        <f t="shared" si="16"/>
        <v>540</v>
      </c>
      <c r="L77" s="14">
        <f t="shared" si="16"/>
        <v>540</v>
      </c>
      <c r="M77" s="14">
        <f t="shared" si="16"/>
        <v>252</v>
      </c>
      <c r="N77" s="14">
        <f t="shared" si="16"/>
        <v>108</v>
      </c>
    </row>
    <row r="78" spans="1:14" ht="16.5" customHeight="1">
      <c r="A78" s="131"/>
      <c r="B78" s="132"/>
      <c r="C78" s="132"/>
      <c r="D78" s="132"/>
      <c r="E78" s="132"/>
      <c r="F78" s="122" t="s">
        <v>123</v>
      </c>
      <c r="G78" s="122"/>
      <c r="H78" s="100">
        <f>I78+J78+K78+L78+M78+N78</f>
        <v>648</v>
      </c>
      <c r="I78" s="14">
        <f aca="true" t="shared" si="17" ref="I78:N79">I68+I72</f>
        <v>108</v>
      </c>
      <c r="J78" s="14">
        <f t="shared" si="17"/>
        <v>108</v>
      </c>
      <c r="K78" s="14">
        <f t="shared" si="17"/>
        <v>36</v>
      </c>
      <c r="L78" s="14">
        <f t="shared" si="17"/>
        <v>252</v>
      </c>
      <c r="M78" s="14">
        <f t="shared" si="17"/>
        <v>0</v>
      </c>
      <c r="N78" s="14">
        <f t="shared" si="17"/>
        <v>144</v>
      </c>
    </row>
    <row r="79" spans="1:14" ht="15.75" customHeight="1">
      <c r="A79" s="131"/>
      <c r="B79" s="132"/>
      <c r="C79" s="132"/>
      <c r="D79" s="132"/>
      <c r="E79" s="132"/>
      <c r="F79" s="122" t="s">
        <v>124</v>
      </c>
      <c r="G79" s="122"/>
      <c r="H79" s="100">
        <f>I79+J79+K79+L79+M79+N79</f>
        <v>828</v>
      </c>
      <c r="I79" s="14">
        <f t="shared" si="17"/>
        <v>0</v>
      </c>
      <c r="J79" s="14">
        <f t="shared" si="17"/>
        <v>0</v>
      </c>
      <c r="K79" s="14">
        <f t="shared" si="17"/>
        <v>0</v>
      </c>
      <c r="L79" s="14">
        <f t="shared" si="17"/>
        <v>0</v>
      </c>
      <c r="M79" s="14">
        <f t="shared" si="17"/>
        <v>360</v>
      </c>
      <c r="N79" s="14">
        <f t="shared" si="17"/>
        <v>468</v>
      </c>
    </row>
    <row r="80" spans="1:14" ht="15.75">
      <c r="A80" s="131"/>
      <c r="B80" s="132"/>
      <c r="C80" s="132"/>
      <c r="D80" s="132"/>
      <c r="E80" s="132"/>
      <c r="F80" s="123" t="s">
        <v>125</v>
      </c>
      <c r="G80" s="123"/>
      <c r="H80" s="100">
        <f>I80+J80+K80+L80+M80+N80</f>
        <v>9</v>
      </c>
      <c r="I80" s="14">
        <v>0</v>
      </c>
      <c r="J80" s="14">
        <v>1</v>
      </c>
      <c r="K80" s="14">
        <v>1</v>
      </c>
      <c r="L80" s="14">
        <v>4</v>
      </c>
      <c r="M80" s="14">
        <v>1</v>
      </c>
      <c r="N80" s="10">
        <v>2</v>
      </c>
    </row>
    <row r="81" spans="1:14" ht="15.75">
      <c r="A81" s="131"/>
      <c r="B81" s="132"/>
      <c r="C81" s="132"/>
      <c r="D81" s="132"/>
      <c r="E81" s="132"/>
      <c r="F81" s="123" t="s">
        <v>126</v>
      </c>
      <c r="G81" s="123"/>
      <c r="H81" s="100">
        <f>I81+J81+K81+L81+M81+N81</f>
        <v>19</v>
      </c>
      <c r="I81" s="14">
        <v>1</v>
      </c>
      <c r="J81" s="14">
        <v>1</v>
      </c>
      <c r="K81" s="14">
        <v>3</v>
      </c>
      <c r="L81" s="14">
        <v>7</v>
      </c>
      <c r="M81" s="14">
        <v>3</v>
      </c>
      <c r="N81" s="10">
        <v>4</v>
      </c>
    </row>
    <row r="82" spans="1:14" ht="15.75">
      <c r="A82" s="133"/>
      <c r="B82" s="134"/>
      <c r="C82" s="134"/>
      <c r="D82" s="134"/>
      <c r="E82" s="134"/>
      <c r="F82" s="123" t="s">
        <v>127</v>
      </c>
      <c r="G82" s="123"/>
      <c r="H82" s="100"/>
      <c r="I82" s="14" t="s">
        <v>195</v>
      </c>
      <c r="J82" s="14" t="s">
        <v>195</v>
      </c>
      <c r="K82" s="14" t="s">
        <v>107</v>
      </c>
      <c r="L82" s="14" t="s">
        <v>195</v>
      </c>
      <c r="M82" s="14" t="s">
        <v>195</v>
      </c>
      <c r="N82" s="14" t="s">
        <v>107</v>
      </c>
    </row>
  </sheetData>
  <sheetProtection/>
  <mergeCells count="57">
    <mergeCell ref="I26:J26"/>
    <mergeCell ref="I27:J27"/>
    <mergeCell ref="I25:J25"/>
    <mergeCell ref="C72:C73"/>
    <mergeCell ref="K24:L24"/>
    <mergeCell ref="G24:H24"/>
    <mergeCell ref="G25:H25"/>
    <mergeCell ref="G26:H26"/>
    <mergeCell ref="G27:H27"/>
    <mergeCell ref="D30:D34"/>
    <mergeCell ref="G32:G34"/>
    <mergeCell ref="H32:H34"/>
    <mergeCell ref="I33:J33"/>
    <mergeCell ref="K33:L33"/>
    <mergeCell ref="M33:N33"/>
    <mergeCell ref="C76:H76"/>
    <mergeCell ref="F31:F34"/>
    <mergeCell ref="I31:J31"/>
    <mergeCell ref="E30:E34"/>
    <mergeCell ref="F30:H30"/>
    <mergeCell ref="M30:N30"/>
    <mergeCell ref="D23:E23"/>
    <mergeCell ref="K23:L23"/>
    <mergeCell ref="G23:H23"/>
    <mergeCell ref="I23:J23"/>
    <mergeCell ref="M31:N31"/>
    <mergeCell ref="K25:L25"/>
    <mergeCell ref="K26:L26"/>
    <mergeCell ref="K27:L27"/>
    <mergeCell ref="I24:J24"/>
    <mergeCell ref="C19:N19"/>
    <mergeCell ref="A29:A34"/>
    <mergeCell ref="B29:B34"/>
    <mergeCell ref="C29:C34"/>
    <mergeCell ref="D29:H29"/>
    <mergeCell ref="I29:N29"/>
    <mergeCell ref="G31:H31"/>
    <mergeCell ref="I30:J30"/>
    <mergeCell ref="K30:L30"/>
    <mergeCell ref="K31:L31"/>
    <mergeCell ref="F82:G82"/>
    <mergeCell ref="A8:N8"/>
    <mergeCell ref="A9:N9"/>
    <mergeCell ref="A10:N10"/>
    <mergeCell ref="A11:N11"/>
    <mergeCell ref="D26:E26"/>
    <mergeCell ref="D27:E27"/>
    <mergeCell ref="D24:E24"/>
    <mergeCell ref="D25:E25"/>
    <mergeCell ref="A12:N12"/>
    <mergeCell ref="C47:C48"/>
    <mergeCell ref="F77:G77"/>
    <mergeCell ref="F78:G78"/>
    <mergeCell ref="F79:G79"/>
    <mergeCell ref="F80:G80"/>
    <mergeCell ref="F81:G81"/>
    <mergeCell ref="A77:E82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portrait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2017-10-25T11:29:17Z</cp:lastPrinted>
  <dcterms:modified xsi:type="dcterms:W3CDTF">2017-10-25T12:24:43Z</dcterms:modified>
  <cp:category/>
  <cp:version/>
  <cp:contentType/>
  <cp:contentStatus/>
</cp:coreProperties>
</file>